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6380" windowHeight="7770" activeTab="1"/>
  </bookViews>
  <sheets>
    <sheet name="1 курс " sheetId="1" r:id="rId1"/>
    <sheet name=" 2-4курс" sheetId="2" r:id="rId2"/>
  </sheets>
  <definedNames/>
  <calcPr fullCalcOnLoad="1"/>
</workbook>
</file>

<file path=xl/sharedStrings.xml><?xml version="1.0" encoding="utf-8"?>
<sst xmlns="http://schemas.openxmlformats.org/spreadsheetml/2006/main" count="249" uniqueCount="162">
  <si>
    <t>индекс</t>
  </si>
  <si>
    <t>Наименование циклов, дисциплин, профессиональных модулей, МДК, практик</t>
  </si>
  <si>
    <t>Распределение учебной нагрузки и промежуточной аттестации по курсам и семестрам</t>
  </si>
  <si>
    <t>2 курс</t>
  </si>
  <si>
    <t>3 курс</t>
  </si>
  <si>
    <t>Всего</t>
  </si>
  <si>
    <t>учебные занятия</t>
  </si>
  <si>
    <t>урок</t>
  </si>
  <si>
    <t>семинар</t>
  </si>
  <si>
    <t>лекция</t>
  </si>
  <si>
    <t>лабораторно - практические занятия</t>
  </si>
  <si>
    <t>Лаборно-практические занятия</t>
  </si>
  <si>
    <t>История</t>
  </si>
  <si>
    <t>Физическая культура</t>
  </si>
  <si>
    <t>Математика</t>
  </si>
  <si>
    <t>ВСЕГО</t>
  </si>
  <si>
    <t>П.00</t>
  </si>
  <si>
    <t>ОП.00</t>
  </si>
  <si>
    <t>Общепрофессиональный цикл</t>
  </si>
  <si>
    <t>Материаловедение</t>
  </si>
  <si>
    <t>Безопасность жизнедеятельности</t>
  </si>
  <si>
    <t>МДК.01.01</t>
  </si>
  <si>
    <t>МДК.01.02</t>
  </si>
  <si>
    <t>МДК.02.01</t>
  </si>
  <si>
    <t>Государственная итоговая аттестация</t>
  </si>
  <si>
    <t>Итого</t>
  </si>
  <si>
    <t>дисциплин и МДК</t>
  </si>
  <si>
    <t>учебной практики</t>
  </si>
  <si>
    <t>Производств. практики</t>
  </si>
  <si>
    <t>экзаменов</t>
  </si>
  <si>
    <t>Дифф. зачетов</t>
  </si>
  <si>
    <t>Зачетов</t>
  </si>
  <si>
    <t>консультация</t>
  </si>
  <si>
    <t>самостоятельная работа</t>
  </si>
  <si>
    <t>объем работы обучающихся во взаимодействии с преподавателем (час)</t>
  </si>
  <si>
    <t>Выполнение выпускной квалификационной работы в виде демонстрационного экзамена</t>
  </si>
  <si>
    <t>ОГСЭ.00</t>
  </si>
  <si>
    <t xml:space="preserve">Общий гуманитарный и социально-экономический цикл </t>
  </si>
  <si>
    <t>ОГСЭ.01</t>
  </si>
  <si>
    <t>Основы философии</t>
  </si>
  <si>
    <t>ОГСЭ.02</t>
  </si>
  <si>
    <t>ОГСЭ.03</t>
  </si>
  <si>
    <t>Иностранный язык в профессиональной деятельности</t>
  </si>
  <si>
    <t>ОГСЭ.04</t>
  </si>
  <si>
    <t>ЕН.00</t>
  </si>
  <si>
    <t xml:space="preserve">Математический и общий естественнонаучный цикл </t>
  </si>
  <si>
    <t>ЕН.01.</t>
  </si>
  <si>
    <t>ЕН.02.</t>
  </si>
  <si>
    <t xml:space="preserve">Информатика </t>
  </si>
  <si>
    <t>ЕН.03.</t>
  </si>
  <si>
    <t>Экологические основы природопользования</t>
  </si>
  <si>
    <t>ОП. 01</t>
  </si>
  <si>
    <t>Инженерная графика</t>
  </si>
  <si>
    <t>ОП. 02</t>
  </si>
  <si>
    <t>ОП. 03.</t>
  </si>
  <si>
    <t>Техническая механика</t>
  </si>
  <si>
    <t>ОП. 04.</t>
  </si>
  <si>
    <t>Метрология, стандартизация и подтверждение соответствия</t>
  </si>
  <si>
    <t>ОП. 05.</t>
  </si>
  <si>
    <t>Электротехника и основы электроники</t>
  </si>
  <si>
    <t>ОП. 06.</t>
  </si>
  <si>
    <t>Технологическое оборудование</t>
  </si>
  <si>
    <t>ОП. 07.</t>
  </si>
  <si>
    <t>Технология отрасли</t>
  </si>
  <si>
    <t>ОП. 08.</t>
  </si>
  <si>
    <t>Обработка металлов резанием, станки и инструменты</t>
  </si>
  <si>
    <t>ОП. 09.</t>
  </si>
  <si>
    <t>Охрана труда и бережливое производство</t>
  </si>
  <si>
    <t>Экономика отрасли</t>
  </si>
  <si>
    <t>ОП. 12.</t>
  </si>
  <si>
    <t>ОП. 11.</t>
  </si>
  <si>
    <t>Информационные технологии в профессиональной деятельности</t>
  </si>
  <si>
    <t>Профессиональный цикл</t>
  </si>
  <si>
    <t>ПМ. 01</t>
  </si>
  <si>
    <t>Монтаж промышленного оборудования и пусконаладочные работы</t>
  </si>
  <si>
    <t>Осуществление монтажных работ промышленного оборудования</t>
  </si>
  <si>
    <t>Осуществление пусконаладочных работ промышленного оборудования</t>
  </si>
  <si>
    <t>УП. 01</t>
  </si>
  <si>
    <t>Учебная практика</t>
  </si>
  <si>
    <t>ПП. 01</t>
  </si>
  <si>
    <t>Производственная практика</t>
  </si>
  <si>
    <t>ПМ 02</t>
  </si>
  <si>
    <t>Техническое обслуживание и ремонт промышленного оборудования</t>
  </si>
  <si>
    <t>Техническое обслуживание промышленного оборудования</t>
  </si>
  <si>
    <t>МДК 02.02</t>
  </si>
  <si>
    <t>Управление ремонтом промышленного оборудования и контроль над ним</t>
  </si>
  <si>
    <t>УП. 02</t>
  </si>
  <si>
    <t>ПП. 02</t>
  </si>
  <si>
    <t>ПМ 03</t>
  </si>
  <si>
    <t>Организация ремонтные, монтажные и наладочные работы по промышленному оборудованию</t>
  </si>
  <si>
    <t>МДК 03.01.</t>
  </si>
  <si>
    <t>Организация ремонтных работ по промышленному оборудованию</t>
  </si>
  <si>
    <t>МДК 03.02</t>
  </si>
  <si>
    <t>Организация монтажных работ по промышленному оборудованию</t>
  </si>
  <si>
    <t xml:space="preserve">МДК 03.03 </t>
  </si>
  <si>
    <t>Организация наладочных работ по промышленному оборудованию</t>
  </si>
  <si>
    <t>УП. 03</t>
  </si>
  <si>
    <t>ПП. 03</t>
  </si>
  <si>
    <t>ПМ 04</t>
  </si>
  <si>
    <t>УП. 04</t>
  </si>
  <si>
    <t>ПП. 04</t>
  </si>
  <si>
    <t>ПДП.00</t>
  </si>
  <si>
    <t xml:space="preserve">Преддипломная практика </t>
  </si>
  <si>
    <t>Промежуточная аттестация</t>
  </si>
  <si>
    <t>Вариативная часть образовательной программы</t>
  </si>
  <si>
    <t>ГИА.00</t>
  </si>
  <si>
    <t>ОП. 10</t>
  </si>
  <si>
    <t>Компьютерная графика</t>
  </si>
  <si>
    <t>МДК 04.01</t>
  </si>
  <si>
    <t xml:space="preserve">всего </t>
  </si>
  <si>
    <t>4 курс</t>
  </si>
  <si>
    <t xml:space="preserve">Итого часов учебной нагрузки обучаю-щихся (час) </t>
  </si>
  <si>
    <t>Итого часов с учетом ВЧ</t>
  </si>
  <si>
    <t>Вариативная часть</t>
  </si>
  <si>
    <t xml:space="preserve">Промежуточная аттестация </t>
  </si>
  <si>
    <t>ДЗ</t>
  </si>
  <si>
    <t>Э,ЭК</t>
  </si>
  <si>
    <t>3 семестр 17 нед</t>
  </si>
  <si>
    <t>4 семестр  23 нед</t>
  </si>
  <si>
    <t>6 семестр 12,5 недель</t>
  </si>
  <si>
    <t>7 семестр  16,5 нед</t>
  </si>
  <si>
    <t>ЭК 6</t>
  </si>
  <si>
    <t>ЭК 5</t>
  </si>
  <si>
    <t>ЭК 8</t>
  </si>
  <si>
    <t>курсовой проект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</si>
  <si>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</si>
  <si>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</si>
  <si>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</si>
  <si>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</si>
  <si>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</si>
  <si>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</si>
  <si>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</si>
  <si>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ОДБ.05</t>
  </si>
  <si>
    <t>Обществознание</t>
  </si>
  <si>
    <t>ОДБ.08</t>
  </si>
  <si>
    <t>Химия</t>
  </si>
  <si>
    <t>ОДБ.09</t>
  </si>
  <si>
    <t>Биология</t>
  </si>
  <si>
    <t>ОДБ.13</t>
  </si>
  <si>
    <t>ОДБ.14</t>
  </si>
  <si>
    <t>Основы безопасности жизнедеятельности</t>
  </si>
  <si>
    <t>ОДП.15</t>
  </si>
  <si>
    <t>ОДП.16</t>
  </si>
  <si>
    <t>Информатика и ИКТ</t>
  </si>
  <si>
    <t>ОДП.17</t>
  </si>
  <si>
    <t>Физика</t>
  </si>
  <si>
    <t>ОП 12</t>
  </si>
  <si>
    <t>5 семестр 9 нед</t>
  </si>
  <si>
    <t>Выполнение работ по профессии 18599 Слесарь-ремонтник</t>
  </si>
  <si>
    <t>Слесарь по ремонту промышленного оборудования</t>
  </si>
  <si>
    <t>1 курс</t>
  </si>
  <si>
    <t>1с</t>
  </si>
  <si>
    <t>2с</t>
  </si>
  <si>
    <t>1 семестр 17 нед</t>
  </si>
  <si>
    <t>2 семестр  22 нед</t>
  </si>
  <si>
    <t>Э</t>
  </si>
  <si>
    <t>8 семестр 5 нед</t>
  </si>
  <si>
    <t>3-8</t>
  </si>
  <si>
    <t>2нед</t>
  </si>
  <si>
    <t>5нед</t>
  </si>
  <si>
    <t>4нед</t>
  </si>
  <si>
    <t>6нед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</si>
</sst>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3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1"/>
      <color indexed="23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2.1"/>
      <color indexed="3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0"/>
      <color indexed="55"/>
      <name val="Calibri"/>
      <family val="2"/>
    </font>
    <font>
      <b/>
      <sz val="8"/>
      <color indexed="55"/>
      <name val="Times New Roman"/>
      <family val="1"/>
    </font>
    <font>
      <b/>
      <sz val="7"/>
      <color indexed="55"/>
      <name val="Times New Roman"/>
      <family val="1"/>
    </font>
    <font>
      <b/>
      <sz val="6"/>
      <color indexed="55"/>
      <name val="Times New Roman"/>
      <family val="1"/>
    </font>
    <font>
      <b/>
      <u val="single"/>
      <sz val="8"/>
      <color indexed="55"/>
      <name val="Times New Roman"/>
      <family val="1"/>
    </font>
    <font>
      <sz val="6"/>
      <color indexed="55"/>
      <name val="Times New Roman"/>
      <family val="1"/>
    </font>
    <font>
      <sz val="8"/>
      <color indexed="55"/>
      <name val="Calibri"/>
      <family val="2"/>
    </font>
    <font>
      <sz val="6"/>
      <color indexed="55"/>
      <name val="Calibri"/>
      <family val="2"/>
    </font>
    <font>
      <sz val="8"/>
      <color indexed="55"/>
      <name val="Times New Roman"/>
      <family val="1"/>
    </font>
    <font>
      <u val="single"/>
      <sz val="8"/>
      <color indexed="55"/>
      <name val="Times New Roman"/>
      <family val="1"/>
    </font>
    <font>
      <b/>
      <sz val="14"/>
      <color indexed="55"/>
      <name val="Times New Roman"/>
      <family val="1"/>
    </font>
    <font>
      <b/>
      <sz val="9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b/>
      <sz val="8"/>
      <color rgb="FF000000"/>
      <name val="Times New Roman"/>
      <family val="1"/>
    </font>
    <font>
      <b/>
      <sz val="7"/>
      <color rgb="FF000000"/>
      <name val="Times New Roman"/>
      <family val="1"/>
    </font>
    <font>
      <b/>
      <sz val="6"/>
      <color rgb="FF000000"/>
      <name val="Times New Roman"/>
      <family val="1"/>
    </font>
    <font>
      <b/>
      <u val="single"/>
      <sz val="8"/>
      <color rgb="FF000000"/>
      <name val="Times New Roman"/>
      <family val="1"/>
    </font>
    <font>
      <sz val="6"/>
      <color rgb="FF000000"/>
      <name val="Times New Roman"/>
      <family val="1"/>
    </font>
    <font>
      <sz val="8"/>
      <color rgb="FF000000"/>
      <name val="Calibri"/>
      <family val="2"/>
    </font>
    <font>
      <sz val="6"/>
      <color rgb="FF000000"/>
      <name val="Calibri"/>
      <family val="2"/>
    </font>
    <font>
      <sz val="8"/>
      <color rgb="FF000000"/>
      <name val="Times New Roman"/>
      <family val="1"/>
    </font>
    <font>
      <b/>
      <sz val="11"/>
      <color rgb="FF000000"/>
      <name val="Calibri"/>
      <family val="2"/>
    </font>
    <font>
      <u val="single"/>
      <sz val="8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9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50" fillId="0" borderId="0" xfId="0" applyFont="1" applyBorder="1" applyAlignment="1">
      <alignment horizontal="center" wrapText="1"/>
    </xf>
    <xf numFmtId="0" fontId="51" fillId="33" borderId="10" xfId="0" applyFont="1" applyFill="1" applyBorder="1" applyAlignment="1">
      <alignment horizontal="center" vertical="center" textRotation="90"/>
    </xf>
    <xf numFmtId="0" fontId="52" fillId="33" borderId="10" xfId="0" applyFont="1" applyFill="1" applyBorder="1" applyAlignment="1">
      <alignment horizontal="center" vertical="center" textRotation="90" wrapText="1"/>
    </xf>
    <xf numFmtId="0" fontId="52" fillId="0" borderId="10" xfId="0" applyFont="1" applyBorder="1" applyAlignment="1">
      <alignment horizontal="center" vertical="center" textRotation="90" wrapText="1"/>
    </xf>
    <xf numFmtId="0" fontId="53" fillId="0" borderId="10" xfId="0" applyFont="1" applyBorder="1" applyAlignment="1">
      <alignment horizontal="center" wrapText="1"/>
    </xf>
    <xf numFmtId="0" fontId="51" fillId="33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0" fontId="55" fillId="37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wrapText="1"/>
    </xf>
    <xf numFmtId="0" fontId="54" fillId="36" borderId="10" xfId="0" applyFont="1" applyFill="1" applyBorder="1" applyAlignment="1">
      <alignment horizontal="center" vertical="center"/>
    </xf>
    <xf numFmtId="0" fontId="55" fillId="38" borderId="10" xfId="0" applyFont="1" applyFill="1" applyBorder="1" applyAlignment="1">
      <alignment/>
    </xf>
    <xf numFmtId="0" fontId="53" fillId="39" borderId="10" xfId="0" applyFont="1" applyFill="1" applyBorder="1" applyAlignment="1">
      <alignment horizontal="center"/>
    </xf>
    <xf numFmtId="0" fontId="53" fillId="39" borderId="10" xfId="0" applyFont="1" applyFill="1" applyBorder="1" applyAlignment="1">
      <alignment horizontal="center" vertical="center"/>
    </xf>
    <xf numFmtId="0" fontId="55" fillId="39" borderId="10" xfId="0" applyFont="1" applyFill="1" applyBorder="1" applyAlignment="1">
      <alignment/>
    </xf>
    <xf numFmtId="0" fontId="55" fillId="39" borderId="10" xfId="0" applyFont="1" applyFill="1" applyBorder="1" applyAlignment="1">
      <alignment horizontal="center"/>
    </xf>
    <xf numFmtId="0" fontId="55" fillId="35" borderId="10" xfId="0" applyFont="1" applyFill="1" applyBorder="1" applyAlignment="1">
      <alignment/>
    </xf>
    <xf numFmtId="0" fontId="55" fillId="36" borderId="10" xfId="0" applyFont="1" applyFill="1" applyBorder="1" applyAlignment="1">
      <alignment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53" fillId="33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3" fillId="39" borderId="10" xfId="0" applyFont="1" applyFill="1" applyBorder="1" applyAlignment="1">
      <alignment horizontal="center" vertical="center" wrapText="1"/>
    </xf>
    <xf numFmtId="0" fontId="53" fillId="39" borderId="10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/>
    </xf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1" fillId="37" borderId="10" xfId="0" applyFont="1" applyFill="1" applyBorder="1" applyAlignment="1">
      <alignment/>
    </xf>
    <xf numFmtId="0" fontId="58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59" fillId="0" borderId="0" xfId="0" applyFont="1" applyAlignment="1">
      <alignment/>
    </xf>
    <xf numFmtId="0" fontId="53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left" vertical="center" wrapText="1"/>
    </xf>
    <xf numFmtId="0" fontId="53" fillId="35" borderId="10" xfId="0" applyFont="1" applyFill="1" applyBorder="1" applyAlignment="1">
      <alignment horizontal="left" vertical="center" wrapText="1"/>
    </xf>
    <xf numFmtId="0" fontId="51" fillId="35" borderId="10" xfId="0" applyFont="1" applyFill="1" applyBorder="1" applyAlignment="1">
      <alignment horizontal="left" vertical="center" wrapText="1"/>
    </xf>
    <xf numFmtId="0" fontId="58" fillId="35" borderId="10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/>
    </xf>
    <xf numFmtId="0" fontId="58" fillId="0" borderId="14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0" fontId="58" fillId="38" borderId="10" xfId="0" applyFont="1" applyFill="1" applyBorder="1" applyAlignment="1">
      <alignment horizontal="center" vertical="center"/>
    </xf>
    <xf numFmtId="0" fontId="58" fillId="37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40" borderId="10" xfId="0" applyFont="1" applyFill="1" applyBorder="1" applyAlignment="1">
      <alignment horizontal="center" vertical="center"/>
    </xf>
    <xf numFmtId="0" fontId="51" fillId="38" borderId="10" xfId="0" applyFont="1" applyFill="1" applyBorder="1" applyAlignment="1">
      <alignment horizontal="center" vertical="center"/>
    </xf>
    <xf numFmtId="0" fontId="51" fillId="37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/>
    </xf>
    <xf numFmtId="0" fontId="51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/>
    </xf>
    <xf numFmtId="0" fontId="58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/>
    </xf>
    <xf numFmtId="0" fontId="58" fillId="39" borderId="10" xfId="0" applyFont="1" applyFill="1" applyBorder="1" applyAlignment="1">
      <alignment horizontal="center" vertical="center"/>
    </xf>
    <xf numFmtId="0" fontId="55" fillId="37" borderId="11" xfId="0" applyFont="1" applyFill="1" applyBorder="1" applyAlignment="1">
      <alignment/>
    </xf>
    <xf numFmtId="0" fontId="51" fillId="37" borderId="12" xfId="0" applyFont="1" applyFill="1" applyBorder="1" applyAlignment="1">
      <alignment/>
    </xf>
    <xf numFmtId="0" fontId="53" fillId="0" borderId="12" xfId="0" applyFont="1" applyBorder="1" applyAlignment="1">
      <alignment horizontal="center" vertical="center"/>
    </xf>
    <xf numFmtId="176" fontId="51" fillId="0" borderId="12" xfId="0" applyNumberFormat="1" applyFont="1" applyBorder="1" applyAlignment="1">
      <alignment horizontal="center"/>
    </xf>
    <xf numFmtId="0" fontId="0" fillId="37" borderId="0" xfId="0" applyFill="1" applyAlignment="1">
      <alignment/>
    </xf>
    <xf numFmtId="0" fontId="51" fillId="38" borderId="10" xfId="0" applyFont="1" applyFill="1" applyBorder="1" applyAlignment="1">
      <alignment horizontal="left" vertical="center" wrapText="1"/>
    </xf>
    <xf numFmtId="0" fontId="58" fillId="38" borderId="10" xfId="0" applyFont="1" applyFill="1" applyBorder="1" applyAlignment="1">
      <alignment horizontal="left" vertical="center" wrapText="1"/>
    </xf>
    <xf numFmtId="0" fontId="53" fillId="37" borderId="10" xfId="0" applyFont="1" applyFill="1" applyBorder="1" applyAlignment="1">
      <alignment horizontal="center" vertical="center"/>
    </xf>
    <xf numFmtId="0" fontId="53" fillId="37" borderId="12" xfId="0" applyFont="1" applyFill="1" applyBorder="1" applyAlignment="1">
      <alignment horizontal="center" vertical="center"/>
    </xf>
    <xf numFmtId="0" fontId="55" fillId="37" borderId="10" xfId="0" applyFont="1" applyFill="1" applyBorder="1" applyAlignment="1">
      <alignment horizontal="center" wrapText="1"/>
    </xf>
    <xf numFmtId="0" fontId="55" fillId="37" borderId="10" xfId="0" applyFont="1" applyFill="1" applyBorder="1" applyAlignment="1">
      <alignment horizontal="center" vertical="center" wrapText="1"/>
    </xf>
    <xf numFmtId="0" fontId="55" fillId="37" borderId="10" xfId="0" applyFont="1" applyFill="1" applyBorder="1" applyAlignment="1">
      <alignment horizontal="center" vertical="center"/>
    </xf>
    <xf numFmtId="0" fontId="55" fillId="37" borderId="10" xfId="0" applyFont="1" applyFill="1" applyBorder="1" applyAlignment="1">
      <alignment horizontal="center"/>
    </xf>
    <xf numFmtId="49" fontId="58" fillId="33" borderId="10" xfId="0" applyNumberFormat="1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/>
    </xf>
    <xf numFmtId="0" fontId="60" fillId="36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8" fillId="33" borderId="13" xfId="0" applyFont="1" applyFill="1" applyBorder="1" applyAlignment="1">
      <alignment horizontal="left" vertical="center" wrapText="1"/>
    </xf>
    <xf numFmtId="0" fontId="58" fillId="33" borderId="14" xfId="0" applyFont="1" applyFill="1" applyBorder="1" applyAlignment="1">
      <alignment horizontal="left" vertical="center" wrapText="1"/>
    </xf>
    <xf numFmtId="0" fontId="58" fillId="33" borderId="17" xfId="0" applyFont="1" applyFill="1" applyBorder="1" applyAlignment="1">
      <alignment horizontal="left" vertical="center" wrapText="1"/>
    </xf>
    <xf numFmtId="0" fontId="58" fillId="41" borderId="10" xfId="0" applyFont="1" applyFill="1" applyBorder="1" applyAlignment="1">
      <alignment horizontal="left" vertical="center" wrapText="1"/>
    </xf>
    <xf numFmtId="0" fontId="58" fillId="41" borderId="13" xfId="0" applyFont="1" applyFill="1" applyBorder="1" applyAlignment="1">
      <alignment horizontal="left" vertical="center" wrapText="1"/>
    </xf>
    <xf numFmtId="0" fontId="58" fillId="41" borderId="14" xfId="0" applyFont="1" applyFill="1" applyBorder="1" applyAlignment="1">
      <alignment horizontal="left" vertical="center" wrapText="1"/>
    </xf>
    <xf numFmtId="0" fontId="58" fillId="41" borderId="17" xfId="0" applyFont="1" applyFill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/>
    </xf>
    <xf numFmtId="0" fontId="51" fillId="34" borderId="10" xfId="0" applyFont="1" applyFill="1" applyBorder="1" applyAlignment="1">
      <alignment horizontal="center" vertical="center" textRotation="90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52" fillId="0" borderId="13" xfId="0" applyFont="1" applyBorder="1" applyAlignment="1">
      <alignment horizontal="center" wrapText="1"/>
    </xf>
    <xf numFmtId="0" fontId="51" fillId="0" borderId="10" xfId="0" applyFont="1" applyBorder="1" applyAlignment="1">
      <alignment horizontal="center" vertical="center" textRotation="90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33" borderId="11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 textRotation="90"/>
    </xf>
    <xf numFmtId="0" fontId="58" fillId="0" borderId="10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1" fillId="37" borderId="20" xfId="0" applyFont="1" applyFill="1" applyBorder="1" applyAlignment="1">
      <alignment horizontal="center" vertical="center" wrapText="1"/>
    </xf>
    <xf numFmtId="0" fontId="51" fillId="37" borderId="21" xfId="0" applyFont="1" applyFill="1" applyBorder="1" applyAlignment="1">
      <alignment horizontal="center" vertical="center" wrapText="1"/>
    </xf>
    <xf numFmtId="0" fontId="51" fillId="37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3"/>
  <sheetViews>
    <sheetView zoomScale="90" zoomScaleNormal="90" zoomScalePageLayoutView="0" workbookViewId="0" topLeftCell="A1">
      <pane xSplit="8" ySplit="8" topLeftCell="I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A13" sqref="AA13"/>
    </sheetView>
  </sheetViews>
  <sheetFormatPr defaultColWidth="8.7109375" defaultRowHeight="15"/>
  <cols>
    <col min="1" max="1" width="7.7109375" style="45" customWidth="1"/>
    <col min="2" max="2" width="14.140625" style="44" customWidth="1"/>
    <col min="3" max="3" width="5.00390625" style="44" customWidth="1"/>
    <col min="4" max="4" width="4.57421875" style="44" customWidth="1"/>
    <col min="5" max="7" width="4.57421875" style="44" hidden="1" customWidth="1"/>
    <col min="8" max="8" width="5.57421875" style="79" customWidth="1"/>
    <col min="9" max="9" width="4.28125" style="0" bestFit="1" customWidth="1"/>
    <col min="10" max="10" width="3.7109375" style="0" bestFit="1" customWidth="1"/>
    <col min="11" max="11" width="3.8515625" style="0" bestFit="1" customWidth="1"/>
    <col min="12" max="12" width="3.57421875" style="0" bestFit="1" customWidth="1"/>
    <col min="13" max="13" width="3.7109375" style="0" bestFit="1" customWidth="1"/>
    <col min="14" max="15" width="3.7109375" style="0" customWidth="1"/>
    <col min="16" max="16" width="3.8515625" style="0" customWidth="1"/>
    <col min="17" max="17" width="4.421875" style="0" bestFit="1" customWidth="1"/>
    <col min="18" max="18" width="3.7109375" style="0" bestFit="1" customWidth="1"/>
    <col min="19" max="19" width="3.00390625" style="0" bestFit="1" customWidth="1"/>
    <col min="20" max="20" width="3.57421875" style="0" bestFit="1" customWidth="1"/>
    <col min="21" max="21" width="3.7109375" style="0" bestFit="1" customWidth="1"/>
    <col min="22" max="23" width="3.7109375" style="0" customWidth="1"/>
    <col min="24" max="24" width="3.57421875" style="0" bestFit="1" customWidth="1"/>
  </cols>
  <sheetData>
    <row r="1" ht="6.75" customHeight="1"/>
    <row r="2" spans="1:24" ht="17.25" customHeight="1">
      <c r="A2" s="130" t="s">
        <v>0</v>
      </c>
      <c r="B2" s="131" t="s">
        <v>1</v>
      </c>
      <c r="C2" s="132" t="s">
        <v>114</v>
      </c>
      <c r="D2" s="133"/>
      <c r="E2" s="94"/>
      <c r="F2" s="94"/>
      <c r="G2" s="94"/>
      <c r="H2" s="136" t="s">
        <v>111</v>
      </c>
      <c r="I2" s="125" t="s">
        <v>2</v>
      </c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</row>
    <row r="3" spans="1:24" ht="11.25" customHeight="1">
      <c r="A3" s="130"/>
      <c r="B3" s="131"/>
      <c r="C3" s="134"/>
      <c r="D3" s="135"/>
      <c r="E3" s="95"/>
      <c r="F3" s="95"/>
      <c r="G3" s="95"/>
      <c r="H3" s="137"/>
      <c r="I3" s="126" t="s">
        <v>150</v>
      </c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</row>
    <row r="4" spans="1:25" ht="12.75" customHeight="1">
      <c r="A4" s="130"/>
      <c r="B4" s="131"/>
      <c r="C4" s="134"/>
      <c r="D4" s="135"/>
      <c r="E4" s="95"/>
      <c r="F4" s="95"/>
      <c r="G4" s="95"/>
      <c r="H4" s="137"/>
      <c r="I4" s="127" t="s">
        <v>153</v>
      </c>
      <c r="J4" s="127"/>
      <c r="K4" s="127"/>
      <c r="L4" s="127"/>
      <c r="M4" s="127"/>
      <c r="N4" s="127"/>
      <c r="O4" s="127"/>
      <c r="P4" s="127"/>
      <c r="Q4" s="128" t="s">
        <v>154</v>
      </c>
      <c r="R4" s="129"/>
      <c r="S4" s="129"/>
      <c r="T4" s="129"/>
      <c r="U4" s="129"/>
      <c r="V4" s="129"/>
      <c r="W4" s="129"/>
      <c r="X4" s="129"/>
      <c r="Y4" s="1"/>
    </row>
    <row r="5" spans="1:25" ht="12.75" customHeight="1">
      <c r="A5" s="130"/>
      <c r="B5" s="131"/>
      <c r="C5" s="134"/>
      <c r="D5" s="135"/>
      <c r="E5" s="95"/>
      <c r="F5" s="95"/>
      <c r="G5" s="95"/>
      <c r="H5" s="137"/>
      <c r="I5" s="91"/>
      <c r="J5" s="92"/>
      <c r="K5" s="93">
        <v>17</v>
      </c>
      <c r="L5" s="93"/>
      <c r="M5" s="93"/>
      <c r="N5" s="93"/>
      <c r="O5" s="55"/>
      <c r="P5" s="91"/>
      <c r="Q5" s="92"/>
      <c r="R5" s="93"/>
      <c r="S5" s="93">
        <v>22</v>
      </c>
      <c r="T5" s="93"/>
      <c r="U5" s="93"/>
      <c r="V5" s="93"/>
      <c r="W5" s="93"/>
      <c r="X5" s="93"/>
      <c r="Y5" s="1"/>
    </row>
    <row r="6" spans="1:25" ht="30" customHeight="1">
      <c r="A6" s="130"/>
      <c r="B6" s="131"/>
      <c r="C6" s="134"/>
      <c r="D6" s="135"/>
      <c r="E6" s="95"/>
      <c r="F6" s="95"/>
      <c r="G6" s="95"/>
      <c r="H6" s="137"/>
      <c r="I6" s="111" t="s">
        <v>5</v>
      </c>
      <c r="J6" s="112" t="s">
        <v>34</v>
      </c>
      <c r="K6" s="113"/>
      <c r="L6" s="113"/>
      <c r="M6" s="113"/>
      <c r="N6" s="113"/>
      <c r="O6" s="114"/>
      <c r="P6" s="115" t="s">
        <v>33</v>
      </c>
      <c r="Q6" s="111" t="s">
        <v>5</v>
      </c>
      <c r="R6" s="116" t="s">
        <v>34</v>
      </c>
      <c r="S6" s="117"/>
      <c r="T6" s="117"/>
      <c r="U6" s="117"/>
      <c r="V6" s="117"/>
      <c r="W6" s="118"/>
      <c r="X6" s="115" t="s">
        <v>33</v>
      </c>
      <c r="Y6" s="1"/>
    </row>
    <row r="7" spans="1:25" ht="9.75" customHeight="1">
      <c r="A7" s="130"/>
      <c r="B7" s="131"/>
      <c r="C7" s="134"/>
      <c r="D7" s="135"/>
      <c r="E7" s="95"/>
      <c r="F7" s="95"/>
      <c r="G7" s="95"/>
      <c r="H7" s="137"/>
      <c r="I7" s="111"/>
      <c r="J7" s="119" t="s">
        <v>6</v>
      </c>
      <c r="K7" s="120"/>
      <c r="L7" s="120"/>
      <c r="M7" s="120"/>
      <c r="N7" s="120"/>
      <c r="O7" s="121"/>
      <c r="P7" s="115"/>
      <c r="Q7" s="111"/>
      <c r="R7" s="122" t="s">
        <v>6</v>
      </c>
      <c r="S7" s="123"/>
      <c r="T7" s="123"/>
      <c r="U7" s="123"/>
      <c r="V7" s="123"/>
      <c r="W7" s="124"/>
      <c r="X7" s="115"/>
      <c r="Y7" s="1"/>
    </row>
    <row r="8" spans="1:24" ht="79.5" customHeight="1">
      <c r="A8" s="130"/>
      <c r="B8" s="131"/>
      <c r="C8" s="56" t="s">
        <v>115</v>
      </c>
      <c r="D8" s="56" t="s">
        <v>155</v>
      </c>
      <c r="E8" s="56"/>
      <c r="F8" s="56" t="s">
        <v>151</v>
      </c>
      <c r="G8" s="56" t="s">
        <v>152</v>
      </c>
      <c r="H8" s="138"/>
      <c r="I8" s="111"/>
      <c r="J8" s="2" t="s">
        <v>7</v>
      </c>
      <c r="K8" s="2" t="s">
        <v>8</v>
      </c>
      <c r="L8" s="2" t="s">
        <v>9</v>
      </c>
      <c r="M8" s="3" t="s">
        <v>10</v>
      </c>
      <c r="N8" s="3" t="s">
        <v>124</v>
      </c>
      <c r="O8" s="3" t="s">
        <v>32</v>
      </c>
      <c r="P8" s="115"/>
      <c r="Q8" s="111"/>
      <c r="R8" s="2" t="s">
        <v>7</v>
      </c>
      <c r="S8" s="2" t="s">
        <v>8</v>
      </c>
      <c r="T8" s="2" t="s">
        <v>9</v>
      </c>
      <c r="U8" s="4" t="s">
        <v>11</v>
      </c>
      <c r="V8" s="3" t="s">
        <v>124</v>
      </c>
      <c r="W8" s="3" t="s">
        <v>32</v>
      </c>
      <c r="X8" s="115"/>
    </row>
    <row r="9" spans="1:24" s="49" customFormat="1" ht="56.25" customHeight="1">
      <c r="A9" s="47" t="s">
        <v>125</v>
      </c>
      <c r="B9" s="99" t="s">
        <v>126</v>
      </c>
      <c r="C9" s="47">
        <v>1</v>
      </c>
      <c r="D9" s="47">
        <v>2</v>
      </c>
      <c r="E9" s="47">
        <v>78</v>
      </c>
      <c r="F9" s="102">
        <v>34</v>
      </c>
      <c r="G9" s="103">
        <v>44</v>
      </c>
      <c r="H9" s="47">
        <f>I9+Q9</f>
        <v>78</v>
      </c>
      <c r="I9" s="54">
        <f>J9+K9+L9+M9+N9+O9+P9</f>
        <v>34</v>
      </c>
      <c r="J9" s="47">
        <v>22</v>
      </c>
      <c r="K9" s="47"/>
      <c r="L9" s="47"/>
      <c r="M9" s="47">
        <v>12</v>
      </c>
      <c r="N9" s="47"/>
      <c r="O9" s="47"/>
      <c r="P9" s="47"/>
      <c r="Q9" s="54">
        <f>R9+S9+T9+U9+V9+W9+X9</f>
        <v>44</v>
      </c>
      <c r="R9" s="47">
        <v>26</v>
      </c>
      <c r="S9" s="47"/>
      <c r="T9" s="47"/>
      <c r="U9" s="47">
        <v>14</v>
      </c>
      <c r="V9" s="47"/>
      <c r="W9" s="47">
        <v>2</v>
      </c>
      <c r="X9" s="47">
        <v>2</v>
      </c>
    </row>
    <row r="10" spans="1:24" ht="19.5" customHeight="1">
      <c r="A10" s="100" t="s">
        <v>127</v>
      </c>
      <c r="B10" s="101" t="s">
        <v>128</v>
      </c>
      <c r="C10" s="47">
        <v>2</v>
      </c>
      <c r="D10" s="47"/>
      <c r="E10" s="100">
        <v>117</v>
      </c>
      <c r="F10" s="104">
        <v>51</v>
      </c>
      <c r="G10" s="105">
        <v>66</v>
      </c>
      <c r="H10" s="47">
        <f aca="true" t="shared" si="0" ref="H10:H21">I10+Q10</f>
        <v>117</v>
      </c>
      <c r="I10" s="54">
        <f aca="true" t="shared" si="1" ref="I10:I20">J10+K10+L10+M10+N10+O10+P10</f>
        <v>51</v>
      </c>
      <c r="J10" s="47">
        <v>45</v>
      </c>
      <c r="K10" s="47"/>
      <c r="L10" s="47"/>
      <c r="M10" s="47">
        <v>6</v>
      </c>
      <c r="N10" s="47"/>
      <c r="O10" s="47"/>
      <c r="P10" s="47"/>
      <c r="Q10" s="54">
        <f aca="true" t="shared" si="2" ref="Q10:Q20">R10+S10+T10+U10+V10+W10+X10</f>
        <v>66</v>
      </c>
      <c r="R10" s="47">
        <v>56</v>
      </c>
      <c r="S10" s="47"/>
      <c r="T10" s="47"/>
      <c r="U10" s="47">
        <v>8</v>
      </c>
      <c r="V10" s="47"/>
      <c r="W10" s="47"/>
      <c r="X10" s="47">
        <v>2</v>
      </c>
    </row>
    <row r="11" spans="1:24" ht="13.5" customHeight="1">
      <c r="A11" s="100" t="s">
        <v>129</v>
      </c>
      <c r="B11" s="101" t="s">
        <v>130</v>
      </c>
      <c r="C11" s="47">
        <v>2</v>
      </c>
      <c r="D11" s="47"/>
      <c r="E11" s="100">
        <v>78</v>
      </c>
      <c r="F11" s="104">
        <v>34</v>
      </c>
      <c r="G11" s="105">
        <v>44</v>
      </c>
      <c r="H11" s="47">
        <f t="shared" si="0"/>
        <v>78</v>
      </c>
      <c r="I11" s="54">
        <f t="shared" si="1"/>
        <v>34</v>
      </c>
      <c r="J11" s="47"/>
      <c r="K11" s="47"/>
      <c r="L11" s="47"/>
      <c r="M11" s="47">
        <v>34</v>
      </c>
      <c r="N11" s="47"/>
      <c r="O11" s="47"/>
      <c r="P11" s="47"/>
      <c r="Q11" s="54">
        <f t="shared" si="2"/>
        <v>44</v>
      </c>
      <c r="R11" s="47"/>
      <c r="S11" s="47"/>
      <c r="T11" s="47"/>
      <c r="U11" s="47">
        <v>42</v>
      </c>
      <c r="V11" s="47"/>
      <c r="W11" s="47"/>
      <c r="X11" s="47">
        <v>2</v>
      </c>
    </row>
    <row r="12" spans="1:24" ht="21.75" customHeight="1">
      <c r="A12" s="100" t="s">
        <v>131</v>
      </c>
      <c r="B12" s="101" t="s">
        <v>12</v>
      </c>
      <c r="C12" s="47">
        <v>2</v>
      </c>
      <c r="D12" s="47"/>
      <c r="E12" s="100">
        <v>117</v>
      </c>
      <c r="F12" s="104">
        <v>51</v>
      </c>
      <c r="G12" s="105">
        <v>66</v>
      </c>
      <c r="H12" s="47">
        <f t="shared" si="0"/>
        <v>117</v>
      </c>
      <c r="I12" s="54">
        <f t="shared" si="1"/>
        <v>51</v>
      </c>
      <c r="J12" s="47">
        <v>47</v>
      </c>
      <c r="K12" s="47"/>
      <c r="L12" s="47"/>
      <c r="M12" s="47">
        <v>4</v>
      </c>
      <c r="N12" s="47"/>
      <c r="O12" s="47"/>
      <c r="P12" s="47"/>
      <c r="Q12" s="54">
        <f t="shared" si="2"/>
        <v>66</v>
      </c>
      <c r="R12" s="47">
        <v>60</v>
      </c>
      <c r="S12" s="47"/>
      <c r="T12" s="47"/>
      <c r="U12" s="47">
        <v>4</v>
      </c>
      <c r="V12" s="47"/>
      <c r="W12" s="47"/>
      <c r="X12" s="47">
        <v>2</v>
      </c>
    </row>
    <row r="13" spans="1:24" ht="25.5" customHeight="1">
      <c r="A13" s="100" t="s">
        <v>132</v>
      </c>
      <c r="B13" s="101" t="s">
        <v>133</v>
      </c>
      <c r="C13" s="47">
        <v>2</v>
      </c>
      <c r="D13" s="47"/>
      <c r="E13" s="100">
        <v>117</v>
      </c>
      <c r="F13" s="104">
        <v>51</v>
      </c>
      <c r="G13" s="105">
        <v>66</v>
      </c>
      <c r="H13" s="47">
        <f t="shared" si="0"/>
        <v>117</v>
      </c>
      <c r="I13" s="54">
        <f t="shared" si="1"/>
        <v>51</v>
      </c>
      <c r="J13" s="47">
        <v>47</v>
      </c>
      <c r="K13" s="47"/>
      <c r="L13" s="47"/>
      <c r="M13" s="47">
        <v>4</v>
      </c>
      <c r="N13" s="47"/>
      <c r="O13" s="47"/>
      <c r="P13" s="47"/>
      <c r="Q13" s="54">
        <f t="shared" si="2"/>
        <v>66</v>
      </c>
      <c r="R13" s="47">
        <v>58</v>
      </c>
      <c r="S13" s="47"/>
      <c r="T13" s="47"/>
      <c r="U13" s="47">
        <v>6</v>
      </c>
      <c r="V13" s="47"/>
      <c r="W13" s="47"/>
      <c r="X13" s="47">
        <v>2</v>
      </c>
    </row>
    <row r="14" spans="1:24" s="49" customFormat="1" ht="48" customHeight="1">
      <c r="A14" s="100" t="s">
        <v>134</v>
      </c>
      <c r="B14" s="101" t="s">
        <v>135</v>
      </c>
      <c r="C14" s="47">
        <v>2</v>
      </c>
      <c r="D14" s="47"/>
      <c r="E14" s="100">
        <v>78</v>
      </c>
      <c r="F14" s="104"/>
      <c r="G14" s="105">
        <v>78</v>
      </c>
      <c r="H14" s="47">
        <f t="shared" si="0"/>
        <v>78</v>
      </c>
      <c r="I14" s="54">
        <f t="shared" si="1"/>
        <v>0</v>
      </c>
      <c r="J14" s="47"/>
      <c r="K14" s="47"/>
      <c r="L14" s="47"/>
      <c r="M14" s="47"/>
      <c r="N14" s="47"/>
      <c r="O14" s="47"/>
      <c r="P14" s="47"/>
      <c r="Q14" s="54">
        <f t="shared" si="2"/>
        <v>78</v>
      </c>
      <c r="R14" s="47">
        <v>36</v>
      </c>
      <c r="S14" s="47"/>
      <c r="T14" s="47"/>
      <c r="U14" s="47">
        <v>40</v>
      </c>
      <c r="V14" s="47"/>
      <c r="W14" s="47"/>
      <c r="X14" s="47">
        <v>2</v>
      </c>
    </row>
    <row r="15" spans="1:24" ht="21.75" customHeight="1">
      <c r="A15" s="100" t="s">
        <v>136</v>
      </c>
      <c r="B15" s="101" t="s">
        <v>137</v>
      </c>
      <c r="C15" s="47">
        <v>2</v>
      </c>
      <c r="D15" s="47"/>
      <c r="E15" s="100">
        <v>78</v>
      </c>
      <c r="F15" s="104"/>
      <c r="G15" s="105">
        <v>78</v>
      </c>
      <c r="H15" s="47">
        <f t="shared" si="0"/>
        <v>78</v>
      </c>
      <c r="I15" s="54">
        <f t="shared" si="1"/>
        <v>0</v>
      </c>
      <c r="J15" s="47"/>
      <c r="K15" s="47"/>
      <c r="L15" s="47"/>
      <c r="M15" s="47"/>
      <c r="N15" s="47"/>
      <c r="O15" s="47"/>
      <c r="P15" s="47"/>
      <c r="Q15" s="54">
        <f t="shared" si="2"/>
        <v>78</v>
      </c>
      <c r="R15" s="47">
        <v>72</v>
      </c>
      <c r="S15" s="47"/>
      <c r="T15" s="47"/>
      <c r="U15" s="47">
        <v>4</v>
      </c>
      <c r="V15" s="47"/>
      <c r="W15" s="47"/>
      <c r="X15" s="47">
        <v>2</v>
      </c>
    </row>
    <row r="16" spans="1:24" ht="13.5" customHeight="1">
      <c r="A16" s="100" t="s">
        <v>138</v>
      </c>
      <c r="B16" s="101" t="s">
        <v>13</v>
      </c>
      <c r="C16" s="47">
        <v>1.2</v>
      </c>
      <c r="D16" s="47"/>
      <c r="E16" s="100">
        <v>117</v>
      </c>
      <c r="F16" s="104">
        <v>51</v>
      </c>
      <c r="G16" s="105">
        <v>66</v>
      </c>
      <c r="H16" s="47">
        <f t="shared" si="0"/>
        <v>117</v>
      </c>
      <c r="I16" s="54">
        <f t="shared" si="1"/>
        <v>51</v>
      </c>
      <c r="J16" s="47">
        <v>2</v>
      </c>
      <c r="K16" s="47"/>
      <c r="L16" s="47"/>
      <c r="M16" s="47">
        <v>49</v>
      </c>
      <c r="N16" s="47"/>
      <c r="O16" s="47"/>
      <c r="P16" s="47"/>
      <c r="Q16" s="54">
        <f t="shared" si="2"/>
        <v>66</v>
      </c>
      <c r="R16" s="47"/>
      <c r="S16" s="47"/>
      <c r="T16" s="47"/>
      <c r="U16" s="47">
        <v>64</v>
      </c>
      <c r="V16" s="47"/>
      <c r="W16" s="47"/>
      <c r="X16" s="47">
        <v>2</v>
      </c>
    </row>
    <row r="17" spans="1:24" ht="36.75" customHeight="1">
      <c r="A17" s="100" t="s">
        <v>139</v>
      </c>
      <c r="B17" s="101" t="s">
        <v>140</v>
      </c>
      <c r="C17" s="47">
        <v>1</v>
      </c>
      <c r="D17" s="47"/>
      <c r="E17" s="100">
        <v>70</v>
      </c>
      <c r="F17" s="104">
        <v>70</v>
      </c>
      <c r="G17" s="105"/>
      <c r="H17" s="47">
        <f t="shared" si="0"/>
        <v>70</v>
      </c>
      <c r="I17" s="54">
        <f>J17+K17+L17+M17+N17+O17+P17</f>
        <v>70</v>
      </c>
      <c r="J17" s="47">
        <v>54</v>
      </c>
      <c r="K17" s="47"/>
      <c r="L17" s="47"/>
      <c r="M17" s="47">
        <v>14</v>
      </c>
      <c r="N17" s="47"/>
      <c r="O17" s="47"/>
      <c r="P17" s="47">
        <v>2</v>
      </c>
      <c r="Q17" s="54">
        <f t="shared" si="2"/>
        <v>0</v>
      </c>
      <c r="R17" s="47"/>
      <c r="S17" s="47"/>
      <c r="T17" s="47"/>
      <c r="U17" s="47"/>
      <c r="V17" s="47"/>
      <c r="W17" s="47"/>
      <c r="X17" s="47"/>
    </row>
    <row r="18" spans="1:24" s="49" customFormat="1" ht="24.75" customHeight="1">
      <c r="A18" s="100" t="s">
        <v>141</v>
      </c>
      <c r="B18" s="101" t="s">
        <v>14</v>
      </c>
      <c r="C18" s="47">
        <v>1</v>
      </c>
      <c r="D18" s="47">
        <v>2</v>
      </c>
      <c r="E18" s="100">
        <v>290</v>
      </c>
      <c r="F18" s="104">
        <v>136</v>
      </c>
      <c r="G18" s="105">
        <v>154</v>
      </c>
      <c r="H18" s="47">
        <f t="shared" si="0"/>
        <v>290</v>
      </c>
      <c r="I18" s="54">
        <f t="shared" si="1"/>
        <v>136</v>
      </c>
      <c r="J18" s="47">
        <v>112</v>
      </c>
      <c r="K18" s="47"/>
      <c r="L18" s="47"/>
      <c r="M18" s="47">
        <v>22</v>
      </c>
      <c r="N18" s="47"/>
      <c r="O18" s="47"/>
      <c r="P18" s="47">
        <v>2</v>
      </c>
      <c r="Q18" s="54">
        <f t="shared" si="2"/>
        <v>154</v>
      </c>
      <c r="R18" s="47">
        <v>122</v>
      </c>
      <c r="S18" s="47"/>
      <c r="T18" s="47"/>
      <c r="U18" s="47">
        <v>24</v>
      </c>
      <c r="V18" s="47"/>
      <c r="W18" s="47">
        <v>4</v>
      </c>
      <c r="X18" s="47">
        <v>4</v>
      </c>
    </row>
    <row r="19" spans="1:24" ht="32.25" customHeight="1">
      <c r="A19" s="100" t="s">
        <v>142</v>
      </c>
      <c r="B19" s="101" t="s">
        <v>143</v>
      </c>
      <c r="C19" s="47">
        <v>2</v>
      </c>
      <c r="D19" s="47"/>
      <c r="E19" s="100">
        <v>95</v>
      </c>
      <c r="F19" s="104">
        <v>50</v>
      </c>
      <c r="G19" s="105">
        <v>45</v>
      </c>
      <c r="H19" s="47">
        <f t="shared" si="0"/>
        <v>95</v>
      </c>
      <c r="I19" s="54">
        <f t="shared" si="1"/>
        <v>50</v>
      </c>
      <c r="J19" s="47">
        <v>28</v>
      </c>
      <c r="K19" s="47"/>
      <c r="L19" s="47"/>
      <c r="M19" s="47">
        <v>22</v>
      </c>
      <c r="N19" s="47"/>
      <c r="O19" s="47"/>
      <c r="P19" s="47"/>
      <c r="Q19" s="54">
        <f t="shared" si="2"/>
        <v>45</v>
      </c>
      <c r="R19" s="47">
        <v>25</v>
      </c>
      <c r="S19" s="47"/>
      <c r="T19" s="47"/>
      <c r="U19" s="47">
        <v>18</v>
      </c>
      <c r="V19" s="47"/>
      <c r="W19" s="47"/>
      <c r="X19" s="47">
        <v>2</v>
      </c>
    </row>
    <row r="20" spans="1:24" ht="30.75" customHeight="1">
      <c r="A20" s="100" t="s">
        <v>144</v>
      </c>
      <c r="B20" s="101" t="s">
        <v>145</v>
      </c>
      <c r="C20" s="47"/>
      <c r="D20" s="47">
        <v>2</v>
      </c>
      <c r="E20" s="100">
        <v>169</v>
      </c>
      <c r="F20" s="104">
        <v>84</v>
      </c>
      <c r="G20" s="105">
        <v>85</v>
      </c>
      <c r="H20" s="47">
        <f t="shared" si="0"/>
        <v>169</v>
      </c>
      <c r="I20" s="54">
        <f t="shared" si="1"/>
        <v>84</v>
      </c>
      <c r="J20" s="47">
        <v>60</v>
      </c>
      <c r="K20" s="47"/>
      <c r="L20" s="47"/>
      <c r="M20" s="47">
        <v>24</v>
      </c>
      <c r="N20" s="47"/>
      <c r="O20" s="47"/>
      <c r="P20" s="47"/>
      <c r="Q20" s="54">
        <f t="shared" si="2"/>
        <v>85</v>
      </c>
      <c r="R20" s="47">
        <v>61</v>
      </c>
      <c r="S20" s="47"/>
      <c r="T20" s="47"/>
      <c r="U20" s="47">
        <v>16</v>
      </c>
      <c r="V20" s="47"/>
      <c r="W20" s="47">
        <v>4</v>
      </c>
      <c r="X20" s="47">
        <v>4</v>
      </c>
    </row>
    <row r="21" spans="1:24" ht="11.25" customHeight="1">
      <c r="A21" s="16"/>
      <c r="B21" s="46" t="s">
        <v>25</v>
      </c>
      <c r="C21" s="46"/>
      <c r="D21" s="46"/>
      <c r="E21" s="46"/>
      <c r="F21" s="46">
        <f>SUM(F9:F20)</f>
        <v>612</v>
      </c>
      <c r="G21" s="46">
        <f>SUM(G9:G20)</f>
        <v>792</v>
      </c>
      <c r="H21" s="47">
        <f t="shared" si="0"/>
        <v>1404</v>
      </c>
      <c r="I21" s="15">
        <f>J21+K21+L21+M21+N21+O21+P21</f>
        <v>612</v>
      </c>
      <c r="J21" s="14">
        <f>SUM(J9:J20)</f>
        <v>417</v>
      </c>
      <c r="K21" s="14">
        <f aca="true" t="shared" si="3" ref="K21:X21">SUM(K9:K20)</f>
        <v>0</v>
      </c>
      <c r="L21" s="14">
        <f t="shared" si="3"/>
        <v>0</v>
      </c>
      <c r="M21" s="14">
        <f t="shared" si="3"/>
        <v>191</v>
      </c>
      <c r="N21" s="14">
        <f t="shared" si="3"/>
        <v>0</v>
      </c>
      <c r="O21" s="14">
        <f t="shared" si="3"/>
        <v>0</v>
      </c>
      <c r="P21" s="14">
        <f t="shared" si="3"/>
        <v>4</v>
      </c>
      <c r="Q21" s="14">
        <f t="shared" si="3"/>
        <v>792</v>
      </c>
      <c r="R21" s="14">
        <f t="shared" si="3"/>
        <v>516</v>
      </c>
      <c r="S21" s="14">
        <f t="shared" si="3"/>
        <v>0</v>
      </c>
      <c r="T21" s="14">
        <f t="shared" si="3"/>
        <v>0</v>
      </c>
      <c r="U21" s="14">
        <f t="shared" si="3"/>
        <v>240</v>
      </c>
      <c r="V21" s="14">
        <f t="shared" si="3"/>
        <v>0</v>
      </c>
      <c r="W21" s="14">
        <f t="shared" si="3"/>
        <v>10</v>
      </c>
      <c r="X21" s="14">
        <f t="shared" si="3"/>
        <v>26</v>
      </c>
    </row>
    <row r="22" spans="1:24" ht="18" customHeight="1" hidden="1">
      <c r="A22" s="108"/>
      <c r="B22" s="109"/>
      <c r="C22" s="109"/>
      <c r="D22" s="109"/>
      <c r="E22" s="109"/>
      <c r="F22" s="109"/>
      <c r="G22" s="109"/>
      <c r="H22" s="109"/>
      <c r="I22" s="28"/>
      <c r="J22" s="22">
        <f>K5*36</f>
        <v>612</v>
      </c>
      <c r="K22" s="22"/>
      <c r="L22" s="22"/>
      <c r="M22" s="22"/>
      <c r="N22" s="22"/>
      <c r="O22" s="22"/>
      <c r="P22" s="22"/>
      <c r="Q22" s="27"/>
      <c r="R22" s="22">
        <f>S5*36</f>
        <v>792</v>
      </c>
      <c r="S22" s="16"/>
      <c r="T22" s="16"/>
      <c r="U22" s="16"/>
      <c r="V22" s="16"/>
      <c r="W22" s="16"/>
      <c r="X22" s="16"/>
    </row>
    <row r="23" spans="1:24" ht="25.5" customHeight="1">
      <c r="A23" s="110" t="s">
        <v>15</v>
      </c>
      <c r="B23" s="110"/>
      <c r="C23" s="90"/>
      <c r="D23" s="90"/>
      <c r="E23" s="90"/>
      <c r="F23" s="90"/>
      <c r="G23" s="90"/>
      <c r="H23" s="84" t="s">
        <v>26</v>
      </c>
      <c r="I23" s="14">
        <v>10</v>
      </c>
      <c r="J23" s="31"/>
      <c r="K23" s="31"/>
      <c r="L23" s="31"/>
      <c r="M23" s="31"/>
      <c r="N23" s="31"/>
      <c r="O23" s="31"/>
      <c r="P23" s="31"/>
      <c r="Q23" s="14">
        <v>11</v>
      </c>
      <c r="R23" s="11"/>
      <c r="S23" s="32"/>
      <c r="T23" s="32"/>
      <c r="U23" s="32"/>
      <c r="V23" s="32"/>
      <c r="W23" s="32"/>
      <c r="X23" s="32"/>
    </row>
  </sheetData>
  <sheetProtection/>
  <mergeCells count="18">
    <mergeCell ref="R6:W6"/>
    <mergeCell ref="X6:X8"/>
    <mergeCell ref="J7:O7"/>
    <mergeCell ref="R7:W7"/>
    <mergeCell ref="I2:X2"/>
    <mergeCell ref="I3:X3"/>
    <mergeCell ref="I4:P4"/>
    <mergeCell ref="Q4:X4"/>
    <mergeCell ref="A22:H22"/>
    <mergeCell ref="A23:B23"/>
    <mergeCell ref="I6:I8"/>
    <mergeCell ref="J6:O6"/>
    <mergeCell ref="P6:P8"/>
    <mergeCell ref="Q6:Q8"/>
    <mergeCell ref="A2:A8"/>
    <mergeCell ref="B2:B8"/>
    <mergeCell ref="C2:D7"/>
    <mergeCell ref="H2:H8"/>
  </mergeCells>
  <printOptions/>
  <pageMargins left="0.315277777777778" right="0.315277777777778" top="0.354166666666667" bottom="0.354166666666667" header="0.511805555555555" footer="0.51180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C66"/>
  <sheetViews>
    <sheetView tabSelected="1" zoomScale="120" zoomScaleNormal="120" zoomScalePageLayoutView="0" workbookViewId="0" topLeftCell="A1">
      <pane xSplit="6" ySplit="8" topLeftCell="G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9" sqref="F9"/>
    </sheetView>
  </sheetViews>
  <sheetFormatPr defaultColWidth="8.7109375" defaultRowHeight="15"/>
  <cols>
    <col min="1" max="1" width="7.7109375" style="45" customWidth="1"/>
    <col min="2" max="2" width="16.140625" style="44" customWidth="1"/>
    <col min="3" max="3" width="5.00390625" style="44" customWidth="1"/>
    <col min="4" max="4" width="4.57421875" style="44" customWidth="1"/>
    <col min="5" max="5" width="4.00390625" style="44" customWidth="1"/>
    <col min="6" max="6" width="5.57421875" style="79" customWidth="1"/>
    <col min="7" max="7" width="4.8515625" style="0" customWidth="1"/>
    <col min="8" max="8" width="4.28125" style="0" bestFit="1" customWidth="1"/>
    <col min="9" max="9" width="3.7109375" style="0" bestFit="1" customWidth="1"/>
    <col min="10" max="10" width="3.8515625" style="0" bestFit="1" customWidth="1"/>
    <col min="11" max="11" width="3.57421875" style="0" bestFit="1" customWidth="1"/>
    <col min="12" max="12" width="3.7109375" style="0" bestFit="1" customWidth="1"/>
    <col min="13" max="14" width="3.7109375" style="0" customWidth="1"/>
    <col min="15" max="15" width="3.8515625" style="0" customWidth="1"/>
    <col min="16" max="16" width="4.421875" style="0" bestFit="1" customWidth="1"/>
    <col min="17" max="17" width="3.7109375" style="0" bestFit="1" customWidth="1"/>
    <col min="18" max="18" width="3.00390625" style="0" bestFit="1" customWidth="1"/>
    <col min="19" max="19" width="3.57421875" style="0" bestFit="1" customWidth="1"/>
    <col min="20" max="20" width="3.7109375" style="0" bestFit="1" customWidth="1"/>
    <col min="21" max="22" width="3.7109375" style="0" customWidth="1"/>
    <col min="23" max="25" width="3.57421875" style="0" bestFit="1" customWidth="1"/>
    <col min="26" max="26" width="3.140625" style="0" bestFit="1" customWidth="1"/>
    <col min="27" max="27" width="2.7109375" style="0" customWidth="1"/>
    <col min="28" max="28" width="3.57421875" style="0" bestFit="1" customWidth="1"/>
    <col min="29" max="29" width="3.57421875" style="0" customWidth="1"/>
    <col min="30" max="30" width="4.28125" style="0" customWidth="1"/>
    <col min="31" max="31" width="3.57421875" style="0" bestFit="1" customWidth="1"/>
    <col min="32" max="32" width="3.7109375" style="0" bestFit="1" customWidth="1"/>
    <col min="33" max="33" width="3.57421875" style="0" bestFit="1" customWidth="1"/>
    <col min="34" max="34" width="4.57421875" style="0" customWidth="1"/>
    <col min="35" max="35" width="3.57421875" style="0" customWidth="1"/>
    <col min="36" max="38" width="4.28125" style="0" customWidth="1"/>
    <col min="39" max="39" width="3.57421875" style="0" bestFit="1" customWidth="1"/>
    <col min="40" max="40" width="4.00390625" style="0" bestFit="1" customWidth="1"/>
    <col min="41" max="41" width="3.7109375" style="0" customWidth="1"/>
    <col min="42" max="42" width="4.140625" style="0" customWidth="1"/>
    <col min="43" max="43" width="3.140625" style="0" customWidth="1"/>
    <col min="44" max="45" width="4.00390625" style="0" customWidth="1"/>
    <col min="46" max="46" width="3.8515625" style="0" customWidth="1"/>
    <col min="47" max="47" width="3.140625" style="0" bestFit="1" customWidth="1"/>
    <col min="48" max="48" width="3.8515625" style="0" bestFit="1" customWidth="1"/>
    <col min="49" max="49" width="3.57421875" style="0" bestFit="1" customWidth="1"/>
    <col min="50" max="50" width="3.421875" style="0" bestFit="1" customWidth="1"/>
    <col min="51" max="52" width="3.57421875" style="0" bestFit="1" customWidth="1"/>
    <col min="53" max="53" width="4.57421875" style="0" customWidth="1"/>
    <col min="54" max="54" width="3.421875" style="0" bestFit="1" customWidth="1"/>
  </cols>
  <sheetData>
    <row r="1" ht="6.75" customHeight="1"/>
    <row r="2" spans="1:54" ht="17.25" customHeight="1">
      <c r="A2" s="130" t="s">
        <v>0</v>
      </c>
      <c r="B2" s="131" t="s">
        <v>1</v>
      </c>
      <c r="C2" s="131" t="s">
        <v>114</v>
      </c>
      <c r="D2" s="146"/>
      <c r="E2" s="143" t="s">
        <v>113</v>
      </c>
      <c r="F2" s="136" t="s">
        <v>111</v>
      </c>
      <c r="G2" s="140" t="s">
        <v>112</v>
      </c>
      <c r="H2" s="125" t="s">
        <v>2</v>
      </c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</row>
    <row r="3" spans="1:54" ht="11.25" customHeight="1">
      <c r="A3" s="130"/>
      <c r="B3" s="131"/>
      <c r="C3" s="146"/>
      <c r="D3" s="146"/>
      <c r="E3" s="144"/>
      <c r="F3" s="137"/>
      <c r="G3" s="141"/>
      <c r="H3" s="126" t="s">
        <v>3</v>
      </c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 t="s">
        <v>4</v>
      </c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 t="s">
        <v>110</v>
      </c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</row>
    <row r="4" spans="1:55" ht="12.75" customHeight="1">
      <c r="A4" s="130"/>
      <c r="B4" s="131"/>
      <c r="C4" s="146"/>
      <c r="D4" s="146"/>
      <c r="E4" s="144"/>
      <c r="F4" s="137"/>
      <c r="G4" s="141"/>
      <c r="H4" s="127" t="s">
        <v>117</v>
      </c>
      <c r="I4" s="127"/>
      <c r="J4" s="127"/>
      <c r="K4" s="127"/>
      <c r="L4" s="127"/>
      <c r="M4" s="127"/>
      <c r="N4" s="127"/>
      <c r="O4" s="127"/>
      <c r="P4" s="128" t="s">
        <v>118</v>
      </c>
      <c r="Q4" s="129"/>
      <c r="R4" s="129"/>
      <c r="S4" s="129"/>
      <c r="T4" s="129"/>
      <c r="U4" s="129"/>
      <c r="V4" s="129"/>
      <c r="W4" s="129"/>
      <c r="X4" s="127" t="s">
        <v>147</v>
      </c>
      <c r="Y4" s="127"/>
      <c r="Z4" s="127"/>
      <c r="AA4" s="127"/>
      <c r="AB4" s="127"/>
      <c r="AC4" s="127"/>
      <c r="AD4" s="127"/>
      <c r="AE4" s="127"/>
      <c r="AF4" s="128" t="s">
        <v>119</v>
      </c>
      <c r="AG4" s="129"/>
      <c r="AH4" s="129"/>
      <c r="AI4" s="129"/>
      <c r="AJ4" s="129"/>
      <c r="AK4" s="129"/>
      <c r="AL4" s="129"/>
      <c r="AM4" s="129"/>
      <c r="AN4" s="128" t="s">
        <v>120</v>
      </c>
      <c r="AO4" s="129"/>
      <c r="AP4" s="129"/>
      <c r="AQ4" s="129"/>
      <c r="AR4" s="129"/>
      <c r="AS4" s="129"/>
      <c r="AT4" s="129"/>
      <c r="AU4" s="129"/>
      <c r="AV4" s="128" t="s">
        <v>156</v>
      </c>
      <c r="AW4" s="129"/>
      <c r="AX4" s="129"/>
      <c r="AY4" s="129"/>
      <c r="AZ4" s="129"/>
      <c r="BA4" s="129"/>
      <c r="BB4" s="129"/>
      <c r="BC4" s="1"/>
    </row>
    <row r="5" spans="1:55" ht="12.75" customHeight="1" hidden="1">
      <c r="A5" s="130"/>
      <c r="B5" s="131"/>
      <c r="C5" s="146"/>
      <c r="D5" s="146"/>
      <c r="E5" s="144"/>
      <c r="F5" s="137"/>
      <c r="G5" s="141"/>
      <c r="H5" s="39"/>
      <c r="I5" s="37"/>
      <c r="J5" s="38">
        <v>17</v>
      </c>
      <c r="K5" s="38"/>
      <c r="L5" s="38"/>
      <c r="M5" s="57"/>
      <c r="N5" s="55"/>
      <c r="O5" s="39"/>
      <c r="P5" s="37"/>
      <c r="Q5" s="38"/>
      <c r="R5" s="38">
        <v>23</v>
      </c>
      <c r="S5" s="38"/>
      <c r="T5" s="38"/>
      <c r="U5" s="57"/>
      <c r="V5" s="38"/>
      <c r="W5" s="38"/>
      <c r="X5" s="39"/>
      <c r="Y5" s="37"/>
      <c r="Z5" s="38">
        <v>9</v>
      </c>
      <c r="AA5" s="38"/>
      <c r="AB5" s="38"/>
      <c r="AC5" s="57"/>
      <c r="AD5" s="55"/>
      <c r="AE5" s="39"/>
      <c r="AF5" s="37"/>
      <c r="AG5" s="38"/>
      <c r="AH5" s="78">
        <v>12.5</v>
      </c>
      <c r="AI5" s="38"/>
      <c r="AJ5" s="38"/>
      <c r="AK5" s="57"/>
      <c r="AL5" s="38"/>
      <c r="AM5" s="38"/>
      <c r="AN5" s="37"/>
      <c r="AO5" s="38"/>
      <c r="AP5" s="78">
        <v>16.5</v>
      </c>
      <c r="AQ5" s="38"/>
      <c r="AR5" s="38"/>
      <c r="AS5" s="57"/>
      <c r="AT5" s="38"/>
      <c r="AU5" s="38"/>
      <c r="AV5" s="37"/>
      <c r="AW5" s="38"/>
      <c r="AX5" s="38">
        <v>5</v>
      </c>
      <c r="AY5" s="38"/>
      <c r="AZ5" s="38"/>
      <c r="BA5" s="38"/>
      <c r="BB5" s="38"/>
      <c r="BC5" s="1"/>
    </row>
    <row r="6" spans="1:55" ht="30" customHeight="1">
      <c r="A6" s="130"/>
      <c r="B6" s="131"/>
      <c r="C6" s="146"/>
      <c r="D6" s="146"/>
      <c r="E6" s="144"/>
      <c r="F6" s="137"/>
      <c r="G6" s="141"/>
      <c r="H6" s="111" t="s">
        <v>5</v>
      </c>
      <c r="I6" s="112" t="s">
        <v>34</v>
      </c>
      <c r="J6" s="113"/>
      <c r="K6" s="113"/>
      <c r="L6" s="113"/>
      <c r="M6" s="113"/>
      <c r="N6" s="114"/>
      <c r="O6" s="115" t="s">
        <v>33</v>
      </c>
      <c r="P6" s="111" t="s">
        <v>5</v>
      </c>
      <c r="Q6" s="116" t="s">
        <v>34</v>
      </c>
      <c r="R6" s="117"/>
      <c r="S6" s="117"/>
      <c r="T6" s="117"/>
      <c r="U6" s="117"/>
      <c r="V6" s="118"/>
      <c r="W6" s="115" t="s">
        <v>33</v>
      </c>
      <c r="X6" s="111" t="s">
        <v>5</v>
      </c>
      <c r="Y6" s="112" t="s">
        <v>34</v>
      </c>
      <c r="Z6" s="113"/>
      <c r="AA6" s="113"/>
      <c r="AB6" s="113"/>
      <c r="AC6" s="113"/>
      <c r="AD6" s="114"/>
      <c r="AE6" s="115" t="s">
        <v>33</v>
      </c>
      <c r="AF6" s="111" t="s">
        <v>5</v>
      </c>
      <c r="AG6" s="116" t="s">
        <v>34</v>
      </c>
      <c r="AH6" s="117"/>
      <c r="AI6" s="117"/>
      <c r="AJ6" s="117"/>
      <c r="AK6" s="117"/>
      <c r="AL6" s="118"/>
      <c r="AM6" s="115" t="s">
        <v>33</v>
      </c>
      <c r="AN6" s="111" t="s">
        <v>5</v>
      </c>
      <c r="AO6" s="116" t="s">
        <v>34</v>
      </c>
      <c r="AP6" s="117"/>
      <c r="AQ6" s="117"/>
      <c r="AR6" s="117"/>
      <c r="AS6" s="117"/>
      <c r="AT6" s="118"/>
      <c r="AU6" s="115" t="s">
        <v>33</v>
      </c>
      <c r="AV6" s="111" t="s">
        <v>5</v>
      </c>
      <c r="AW6" s="116" t="s">
        <v>34</v>
      </c>
      <c r="AX6" s="117"/>
      <c r="AY6" s="117"/>
      <c r="AZ6" s="117"/>
      <c r="BA6" s="118"/>
      <c r="BB6" s="115" t="s">
        <v>33</v>
      </c>
      <c r="BC6" s="1"/>
    </row>
    <row r="7" spans="1:55" ht="9.75" customHeight="1">
      <c r="A7" s="130"/>
      <c r="B7" s="131"/>
      <c r="C7" s="146"/>
      <c r="D7" s="146"/>
      <c r="E7" s="144"/>
      <c r="F7" s="137"/>
      <c r="G7" s="141"/>
      <c r="H7" s="111"/>
      <c r="I7" s="119" t="s">
        <v>6</v>
      </c>
      <c r="J7" s="120"/>
      <c r="K7" s="120"/>
      <c r="L7" s="120"/>
      <c r="M7" s="120"/>
      <c r="N7" s="121"/>
      <c r="O7" s="115"/>
      <c r="P7" s="111"/>
      <c r="Q7" s="122" t="s">
        <v>6</v>
      </c>
      <c r="R7" s="123"/>
      <c r="S7" s="123"/>
      <c r="T7" s="123"/>
      <c r="U7" s="123"/>
      <c r="V7" s="124"/>
      <c r="W7" s="115"/>
      <c r="X7" s="111"/>
      <c r="Y7" s="119" t="s">
        <v>6</v>
      </c>
      <c r="Z7" s="120"/>
      <c r="AA7" s="120"/>
      <c r="AB7" s="120"/>
      <c r="AC7" s="120"/>
      <c r="AD7" s="121"/>
      <c r="AE7" s="115"/>
      <c r="AF7" s="111"/>
      <c r="AG7" s="122" t="s">
        <v>6</v>
      </c>
      <c r="AH7" s="123"/>
      <c r="AI7" s="123"/>
      <c r="AJ7" s="123"/>
      <c r="AK7" s="123"/>
      <c r="AL7" s="124"/>
      <c r="AM7" s="115"/>
      <c r="AN7" s="111"/>
      <c r="AO7" s="119" t="s">
        <v>6</v>
      </c>
      <c r="AP7" s="120"/>
      <c r="AQ7" s="120"/>
      <c r="AR7" s="120"/>
      <c r="AS7" s="120"/>
      <c r="AT7" s="121"/>
      <c r="AU7" s="115"/>
      <c r="AV7" s="111"/>
      <c r="AW7" s="119" t="s">
        <v>6</v>
      </c>
      <c r="AX7" s="120"/>
      <c r="AY7" s="120"/>
      <c r="AZ7" s="120"/>
      <c r="BA7" s="121"/>
      <c r="BB7" s="115"/>
      <c r="BC7" s="1"/>
    </row>
    <row r="8" spans="1:54" ht="79.5" customHeight="1">
      <c r="A8" s="130"/>
      <c r="B8" s="131"/>
      <c r="C8" s="56" t="s">
        <v>115</v>
      </c>
      <c r="D8" s="56" t="s">
        <v>116</v>
      </c>
      <c r="E8" s="145"/>
      <c r="F8" s="138"/>
      <c r="G8" s="142"/>
      <c r="H8" s="111"/>
      <c r="I8" s="2" t="s">
        <v>7</v>
      </c>
      <c r="J8" s="2" t="s">
        <v>8</v>
      </c>
      <c r="K8" s="2" t="s">
        <v>9</v>
      </c>
      <c r="L8" s="3" t="s">
        <v>10</v>
      </c>
      <c r="M8" s="3" t="s">
        <v>124</v>
      </c>
      <c r="N8" s="3" t="s">
        <v>32</v>
      </c>
      <c r="O8" s="115"/>
      <c r="P8" s="111"/>
      <c r="Q8" s="2" t="s">
        <v>7</v>
      </c>
      <c r="R8" s="2" t="s">
        <v>8</v>
      </c>
      <c r="S8" s="2" t="s">
        <v>9</v>
      </c>
      <c r="T8" s="4" t="s">
        <v>11</v>
      </c>
      <c r="U8" s="3" t="s">
        <v>124</v>
      </c>
      <c r="V8" s="3" t="s">
        <v>32</v>
      </c>
      <c r="W8" s="115"/>
      <c r="X8" s="111"/>
      <c r="Y8" s="2" t="s">
        <v>7</v>
      </c>
      <c r="Z8" s="2" t="s">
        <v>8</v>
      </c>
      <c r="AA8" s="2" t="s">
        <v>9</v>
      </c>
      <c r="AB8" s="3" t="s">
        <v>10</v>
      </c>
      <c r="AC8" s="3" t="s">
        <v>124</v>
      </c>
      <c r="AD8" s="3" t="s">
        <v>32</v>
      </c>
      <c r="AE8" s="115"/>
      <c r="AF8" s="111"/>
      <c r="AG8" s="2" t="s">
        <v>7</v>
      </c>
      <c r="AH8" s="2" t="s">
        <v>8</v>
      </c>
      <c r="AI8" s="2" t="s">
        <v>9</v>
      </c>
      <c r="AJ8" s="4" t="s">
        <v>11</v>
      </c>
      <c r="AK8" s="3" t="s">
        <v>124</v>
      </c>
      <c r="AL8" s="3" t="s">
        <v>32</v>
      </c>
      <c r="AM8" s="115"/>
      <c r="AN8" s="111"/>
      <c r="AO8" s="2" t="s">
        <v>7</v>
      </c>
      <c r="AP8" s="2" t="s">
        <v>8</v>
      </c>
      <c r="AQ8" s="2" t="s">
        <v>9</v>
      </c>
      <c r="AR8" s="3" t="s">
        <v>10</v>
      </c>
      <c r="AS8" s="3" t="s">
        <v>124</v>
      </c>
      <c r="AT8" s="3" t="s">
        <v>32</v>
      </c>
      <c r="AU8" s="115"/>
      <c r="AV8" s="111"/>
      <c r="AW8" s="2" t="s">
        <v>7</v>
      </c>
      <c r="AX8" s="2" t="s">
        <v>8</v>
      </c>
      <c r="AY8" s="2" t="s">
        <v>9</v>
      </c>
      <c r="AZ8" s="3" t="s">
        <v>10</v>
      </c>
      <c r="BA8" s="3" t="s">
        <v>32</v>
      </c>
      <c r="BB8" s="115"/>
    </row>
    <row r="9" spans="1:54" s="49" customFormat="1" ht="56.25" customHeight="1">
      <c r="A9" s="52" t="s">
        <v>36</v>
      </c>
      <c r="B9" s="53" t="s">
        <v>37</v>
      </c>
      <c r="C9" s="53"/>
      <c r="D9" s="53"/>
      <c r="E9" s="53">
        <f>E10+E11+E12+E13</f>
        <v>0</v>
      </c>
      <c r="F9" s="53">
        <f>F10+F11+F12+F13</f>
        <v>468</v>
      </c>
      <c r="G9" s="53">
        <f>G10+G11+G12+G13</f>
        <v>468</v>
      </c>
      <c r="H9" s="53">
        <f aca="true" t="shared" si="0" ref="H9:BB9">H10+H11+H12+H13</f>
        <v>138</v>
      </c>
      <c r="I9" s="53">
        <f t="shared" si="0"/>
        <v>78</v>
      </c>
      <c r="J9" s="53">
        <f t="shared" si="0"/>
        <v>16</v>
      </c>
      <c r="K9" s="53">
        <f t="shared" si="0"/>
        <v>8</v>
      </c>
      <c r="L9" s="53">
        <f t="shared" si="0"/>
        <v>32</v>
      </c>
      <c r="M9" s="53"/>
      <c r="N9" s="53">
        <f t="shared" si="0"/>
        <v>0</v>
      </c>
      <c r="O9" s="53">
        <f t="shared" si="0"/>
        <v>4</v>
      </c>
      <c r="P9" s="53">
        <f>P10+P11+P12+P13</f>
        <v>92</v>
      </c>
      <c r="Q9" s="53">
        <f aca="true" t="shared" si="1" ref="Q9:W9">Q10+Q11+Q12+Q13</f>
        <v>0</v>
      </c>
      <c r="R9" s="53">
        <f t="shared" si="1"/>
        <v>8</v>
      </c>
      <c r="S9" s="53">
        <f t="shared" si="1"/>
        <v>0</v>
      </c>
      <c r="T9" s="53">
        <f t="shared" si="1"/>
        <v>82</v>
      </c>
      <c r="U9" s="53">
        <f t="shared" si="1"/>
        <v>0</v>
      </c>
      <c r="V9" s="53">
        <f t="shared" si="1"/>
        <v>0</v>
      </c>
      <c r="W9" s="53">
        <f t="shared" si="1"/>
        <v>2</v>
      </c>
      <c r="X9" s="53">
        <f t="shared" si="0"/>
        <v>36</v>
      </c>
      <c r="Y9" s="53">
        <f t="shared" si="0"/>
        <v>0</v>
      </c>
      <c r="Z9" s="53">
        <f t="shared" si="0"/>
        <v>0</v>
      </c>
      <c r="AA9" s="53">
        <f t="shared" si="0"/>
        <v>0</v>
      </c>
      <c r="AB9" s="53">
        <f t="shared" si="0"/>
        <v>34</v>
      </c>
      <c r="AC9" s="53"/>
      <c r="AD9" s="53">
        <f t="shared" si="0"/>
        <v>0</v>
      </c>
      <c r="AE9" s="53">
        <f t="shared" si="0"/>
        <v>2</v>
      </c>
      <c r="AF9" s="53">
        <f t="shared" si="0"/>
        <v>54</v>
      </c>
      <c r="AG9" s="53">
        <f t="shared" si="0"/>
        <v>0</v>
      </c>
      <c r="AH9" s="53">
        <f t="shared" si="0"/>
        <v>4</v>
      </c>
      <c r="AI9" s="53">
        <f t="shared" si="0"/>
        <v>0</v>
      </c>
      <c r="AJ9" s="53">
        <f t="shared" si="0"/>
        <v>48</v>
      </c>
      <c r="AK9" s="53"/>
      <c r="AL9" s="53">
        <f t="shared" si="0"/>
        <v>0</v>
      </c>
      <c r="AM9" s="53">
        <f t="shared" si="0"/>
        <v>2</v>
      </c>
      <c r="AN9" s="53">
        <f t="shared" si="0"/>
        <v>132</v>
      </c>
      <c r="AO9" s="53">
        <f t="shared" si="0"/>
        <v>14</v>
      </c>
      <c r="AP9" s="53">
        <f t="shared" si="0"/>
        <v>6</v>
      </c>
      <c r="AQ9" s="53">
        <f t="shared" si="0"/>
        <v>32</v>
      </c>
      <c r="AR9" s="53">
        <f t="shared" si="0"/>
        <v>78</v>
      </c>
      <c r="AS9" s="53"/>
      <c r="AT9" s="53">
        <f t="shared" si="0"/>
        <v>0</v>
      </c>
      <c r="AU9" s="53">
        <f t="shared" si="0"/>
        <v>2</v>
      </c>
      <c r="AV9" s="53">
        <f t="shared" si="0"/>
        <v>16</v>
      </c>
      <c r="AW9" s="53">
        <f t="shared" si="0"/>
        <v>0</v>
      </c>
      <c r="AX9" s="53">
        <f t="shared" si="0"/>
        <v>0</v>
      </c>
      <c r="AY9" s="53">
        <f t="shared" si="0"/>
        <v>0</v>
      </c>
      <c r="AZ9" s="53">
        <f t="shared" si="0"/>
        <v>16</v>
      </c>
      <c r="BA9" s="53">
        <f t="shared" si="0"/>
        <v>0</v>
      </c>
      <c r="BB9" s="53">
        <f t="shared" si="0"/>
        <v>0</v>
      </c>
    </row>
    <row r="10" spans="1:54" ht="15.75" customHeight="1">
      <c r="A10" s="51" t="s">
        <v>38</v>
      </c>
      <c r="B10" s="47" t="s">
        <v>39</v>
      </c>
      <c r="C10" s="47">
        <v>7</v>
      </c>
      <c r="D10" s="47"/>
      <c r="E10" s="47">
        <f>G10-F10</f>
        <v>0</v>
      </c>
      <c r="F10" s="81">
        <v>48</v>
      </c>
      <c r="G10" s="47">
        <f aca="true" t="shared" si="2" ref="G10:G31">H10+P10+X10+AF10+AN10+AV10</f>
        <v>48</v>
      </c>
      <c r="H10" s="10">
        <f>O10+N10+M10+L10+K10+J10+I10</f>
        <v>0</v>
      </c>
      <c r="I10" s="8"/>
      <c r="J10" s="8"/>
      <c r="K10" s="8"/>
      <c r="L10" s="8"/>
      <c r="M10" s="8"/>
      <c r="N10" s="8"/>
      <c r="O10" s="8"/>
      <c r="P10" s="21">
        <f>Q10+R10+S10+T10+W10+U10+V10</f>
        <v>0</v>
      </c>
      <c r="Q10" s="8"/>
      <c r="R10" s="8"/>
      <c r="S10" s="9"/>
      <c r="T10" s="9"/>
      <c r="U10" s="9"/>
      <c r="V10" s="9"/>
      <c r="W10" s="9"/>
      <c r="X10" s="10">
        <f>Y10+Z10+AA10+AB10+AE10</f>
        <v>0</v>
      </c>
      <c r="Y10" s="9"/>
      <c r="Z10" s="9"/>
      <c r="AA10" s="9"/>
      <c r="AB10" s="9"/>
      <c r="AC10" s="9"/>
      <c r="AD10" s="9"/>
      <c r="AE10" s="9"/>
      <c r="AF10" s="10">
        <f aca="true" t="shared" si="3" ref="AF10:AF48">AG10+AH10+AI10+AJ10+AM10</f>
        <v>0</v>
      </c>
      <c r="AG10" s="9"/>
      <c r="AH10" s="9"/>
      <c r="AI10" s="9"/>
      <c r="AJ10" s="9"/>
      <c r="AK10" s="9"/>
      <c r="AL10" s="9"/>
      <c r="AM10" s="9"/>
      <c r="AN10" s="10">
        <f>AO10+AQ10+AR10+AU10+AP10+AS10+AT10</f>
        <v>48</v>
      </c>
      <c r="AO10" s="9">
        <v>14</v>
      </c>
      <c r="AP10" s="9"/>
      <c r="AQ10" s="9">
        <v>32</v>
      </c>
      <c r="AR10" s="9"/>
      <c r="AS10" s="9"/>
      <c r="AT10" s="9"/>
      <c r="AU10" s="9">
        <v>2</v>
      </c>
      <c r="AV10" s="10">
        <f>AW10+AX10+AY10+AZ10+BB10</f>
        <v>0</v>
      </c>
      <c r="AW10" s="9"/>
      <c r="AX10" s="9"/>
      <c r="AY10" s="9"/>
      <c r="AZ10" s="9"/>
      <c r="BA10" s="9"/>
      <c r="BB10" s="9"/>
    </row>
    <row r="11" spans="1:54" ht="13.5" customHeight="1">
      <c r="A11" s="51" t="s">
        <v>40</v>
      </c>
      <c r="B11" s="47" t="s">
        <v>12</v>
      </c>
      <c r="C11" s="47">
        <v>3</v>
      </c>
      <c r="D11" s="47"/>
      <c r="E11" s="47">
        <f>G11-F11</f>
        <v>0</v>
      </c>
      <c r="F11" s="81">
        <v>70</v>
      </c>
      <c r="G11" s="47">
        <f t="shared" si="2"/>
        <v>70</v>
      </c>
      <c r="H11" s="10">
        <f>O11+N11+M11+L11+K11+J11+I11</f>
        <v>70</v>
      </c>
      <c r="I11" s="61">
        <v>50</v>
      </c>
      <c r="J11" s="61">
        <v>12</v>
      </c>
      <c r="K11" s="61">
        <v>6</v>
      </c>
      <c r="L11" s="61"/>
      <c r="M11" s="61"/>
      <c r="N11" s="61"/>
      <c r="O11" s="61">
        <v>2</v>
      </c>
      <c r="P11" s="21">
        <f>Q11+R11+S11+T11+W11+U11+V11</f>
        <v>0</v>
      </c>
      <c r="Q11" s="62"/>
      <c r="R11" s="62"/>
      <c r="S11" s="62"/>
      <c r="T11" s="63"/>
      <c r="U11" s="63"/>
      <c r="V11" s="63"/>
      <c r="W11" s="63"/>
      <c r="X11" s="10">
        <f aca="true" t="shared" si="4" ref="X11:X55">Y11+Z11+AA11+AB11+AE11</f>
        <v>0</v>
      </c>
      <c r="Y11" s="6"/>
      <c r="Z11" s="6"/>
      <c r="AA11" s="6"/>
      <c r="AB11" s="6"/>
      <c r="AC11" s="6"/>
      <c r="AD11" s="6"/>
      <c r="AE11" s="6"/>
      <c r="AF11" s="10">
        <f t="shared" si="3"/>
        <v>0</v>
      </c>
      <c r="AG11" s="6"/>
      <c r="AH11" s="6"/>
      <c r="AI11" s="6"/>
      <c r="AJ11" s="6"/>
      <c r="AK11" s="6"/>
      <c r="AL11" s="6"/>
      <c r="AM11" s="6"/>
      <c r="AN11" s="10">
        <f>AO11+AQ11+AR11+AU11+AP11</f>
        <v>0</v>
      </c>
      <c r="AO11" s="6"/>
      <c r="AP11" s="6"/>
      <c r="AQ11" s="6"/>
      <c r="AR11" s="6"/>
      <c r="AS11" s="6"/>
      <c r="AT11" s="6"/>
      <c r="AU11" s="6"/>
      <c r="AV11" s="10">
        <f aca="true" t="shared" si="5" ref="AV11:AV55">AW11+AX11+AY11+AZ11+BB11</f>
        <v>0</v>
      </c>
      <c r="AW11" s="6"/>
      <c r="AX11" s="6"/>
      <c r="AY11" s="6"/>
      <c r="AZ11" s="6"/>
      <c r="BA11" s="6"/>
      <c r="BB11" s="6"/>
    </row>
    <row r="12" spans="1:54" ht="21.75" customHeight="1">
      <c r="A12" s="51" t="s">
        <v>41</v>
      </c>
      <c r="B12" s="47" t="s">
        <v>42</v>
      </c>
      <c r="C12" s="47">
        <v>7</v>
      </c>
      <c r="D12" s="47"/>
      <c r="E12" s="47">
        <f>G12-F12</f>
        <v>0</v>
      </c>
      <c r="F12" s="81">
        <v>175</v>
      </c>
      <c r="G12" s="47">
        <f t="shared" si="2"/>
        <v>175</v>
      </c>
      <c r="H12" s="10">
        <f>O12+N12+M12+L12+K12+J12+I12</f>
        <v>34</v>
      </c>
      <c r="I12" s="61">
        <v>28</v>
      </c>
      <c r="J12" s="61">
        <v>4</v>
      </c>
      <c r="K12" s="61"/>
      <c r="L12" s="61"/>
      <c r="M12" s="61"/>
      <c r="N12" s="61"/>
      <c r="O12" s="61">
        <v>2</v>
      </c>
      <c r="P12" s="21">
        <f>Q12+R12+S12+T12+W12+U12+V12</f>
        <v>46</v>
      </c>
      <c r="Q12" s="61"/>
      <c r="R12" s="61">
        <v>8</v>
      </c>
      <c r="S12" s="61"/>
      <c r="T12" s="64">
        <v>36</v>
      </c>
      <c r="U12" s="64"/>
      <c r="V12" s="64"/>
      <c r="W12" s="64">
        <v>2</v>
      </c>
      <c r="X12" s="10">
        <f t="shared" si="4"/>
        <v>18</v>
      </c>
      <c r="Y12" s="64"/>
      <c r="Z12" s="64"/>
      <c r="AA12" s="64"/>
      <c r="AB12" s="64">
        <v>16</v>
      </c>
      <c r="AC12" s="64"/>
      <c r="AD12" s="64"/>
      <c r="AE12" s="64">
        <v>2</v>
      </c>
      <c r="AF12" s="10">
        <f t="shared" si="3"/>
        <v>27</v>
      </c>
      <c r="AG12" s="64"/>
      <c r="AH12" s="64">
        <v>4</v>
      </c>
      <c r="AI12" s="64"/>
      <c r="AJ12" s="64">
        <v>21</v>
      </c>
      <c r="AK12" s="64"/>
      <c r="AL12" s="64"/>
      <c r="AM12" s="64">
        <v>2</v>
      </c>
      <c r="AN12" s="10">
        <f>AO12+AQ12+AR12+AU12+AP12</f>
        <v>50</v>
      </c>
      <c r="AO12" s="64"/>
      <c r="AP12" s="64">
        <v>6</v>
      </c>
      <c r="AQ12" s="64"/>
      <c r="AR12" s="64">
        <v>44</v>
      </c>
      <c r="AS12" s="64"/>
      <c r="AT12" s="64"/>
      <c r="AU12" s="64"/>
      <c r="AV12" s="10">
        <f t="shared" si="5"/>
        <v>0</v>
      </c>
      <c r="AW12" s="64"/>
      <c r="AX12" s="64"/>
      <c r="AY12" s="64"/>
      <c r="AZ12" s="64"/>
      <c r="BA12" s="64"/>
      <c r="BB12" s="64"/>
    </row>
    <row r="13" spans="1:54" ht="15.75" customHeight="1">
      <c r="A13" s="51" t="s">
        <v>43</v>
      </c>
      <c r="B13" s="47" t="s">
        <v>13</v>
      </c>
      <c r="C13" s="88" t="s">
        <v>157</v>
      </c>
      <c r="D13" s="47"/>
      <c r="E13" s="47">
        <f>G13-F13</f>
        <v>0</v>
      </c>
      <c r="F13" s="81">
        <v>175</v>
      </c>
      <c r="G13" s="47">
        <f t="shared" si="2"/>
        <v>175</v>
      </c>
      <c r="H13" s="10">
        <f>O13+N13+M13+L13+K13+J13+I13</f>
        <v>34</v>
      </c>
      <c r="I13" s="61"/>
      <c r="J13" s="61"/>
      <c r="K13" s="61">
        <v>2</v>
      </c>
      <c r="L13" s="61">
        <v>32</v>
      </c>
      <c r="M13" s="61"/>
      <c r="N13" s="61"/>
      <c r="O13" s="61"/>
      <c r="P13" s="21">
        <f>Q13+R13+S13+T13+W13+U13+V13</f>
        <v>46</v>
      </c>
      <c r="Q13" s="61"/>
      <c r="R13" s="61"/>
      <c r="S13" s="61"/>
      <c r="T13" s="64">
        <v>46</v>
      </c>
      <c r="U13" s="64"/>
      <c r="V13" s="64"/>
      <c r="W13" s="64"/>
      <c r="X13" s="10">
        <f t="shared" si="4"/>
        <v>18</v>
      </c>
      <c r="Y13" s="64"/>
      <c r="Z13" s="64"/>
      <c r="AA13" s="64"/>
      <c r="AB13" s="64">
        <v>18</v>
      </c>
      <c r="AC13" s="64"/>
      <c r="AD13" s="64"/>
      <c r="AE13" s="64"/>
      <c r="AF13" s="10">
        <f t="shared" si="3"/>
        <v>27</v>
      </c>
      <c r="AG13" s="64"/>
      <c r="AH13" s="64"/>
      <c r="AI13" s="64"/>
      <c r="AJ13" s="64">
        <v>27</v>
      </c>
      <c r="AK13" s="64"/>
      <c r="AL13" s="64"/>
      <c r="AM13" s="64"/>
      <c r="AN13" s="10">
        <f aca="true" t="shared" si="6" ref="AN13:AN55">AO13+AQ13+AR13+AU13+AP13</f>
        <v>34</v>
      </c>
      <c r="AO13" s="64"/>
      <c r="AP13" s="64"/>
      <c r="AQ13" s="64"/>
      <c r="AR13" s="64">
        <v>34</v>
      </c>
      <c r="AS13" s="64"/>
      <c r="AT13" s="64"/>
      <c r="AU13" s="64"/>
      <c r="AV13" s="10">
        <f t="shared" si="5"/>
        <v>16</v>
      </c>
      <c r="AW13" s="64"/>
      <c r="AX13" s="64"/>
      <c r="AY13" s="64"/>
      <c r="AZ13" s="64">
        <v>16</v>
      </c>
      <c r="BA13" s="64"/>
      <c r="BB13" s="64"/>
    </row>
    <row r="14" spans="1:54" s="49" customFormat="1" ht="48" customHeight="1">
      <c r="A14" s="52" t="s">
        <v>44</v>
      </c>
      <c r="B14" s="53" t="s">
        <v>45</v>
      </c>
      <c r="C14" s="53"/>
      <c r="D14" s="53"/>
      <c r="E14" s="53">
        <f>E15+E16+E17</f>
        <v>0</v>
      </c>
      <c r="F14" s="53">
        <f>F15+F16+F17</f>
        <v>144</v>
      </c>
      <c r="G14" s="53">
        <f>G15+G16+G17</f>
        <v>144</v>
      </c>
      <c r="H14" s="10">
        <f>I14+J14+K14+L14+O14</f>
        <v>80</v>
      </c>
      <c r="I14" s="53">
        <f aca="true" t="shared" si="7" ref="I14:BB14">I15+I16+I17</f>
        <v>24</v>
      </c>
      <c r="J14" s="53">
        <f t="shared" si="7"/>
        <v>0</v>
      </c>
      <c r="K14" s="53">
        <f t="shared" si="7"/>
        <v>2</v>
      </c>
      <c r="L14" s="53">
        <f t="shared" si="7"/>
        <v>52</v>
      </c>
      <c r="M14" s="53"/>
      <c r="N14" s="53">
        <f t="shared" si="7"/>
        <v>0</v>
      </c>
      <c r="O14" s="53">
        <f t="shared" si="7"/>
        <v>2</v>
      </c>
      <c r="P14" s="21">
        <f>Q14+R14+S14+T14+W14</f>
        <v>64</v>
      </c>
      <c r="Q14" s="53">
        <f t="shared" si="7"/>
        <v>22</v>
      </c>
      <c r="R14" s="53">
        <f t="shared" si="7"/>
        <v>8</v>
      </c>
      <c r="S14" s="53">
        <f t="shared" si="7"/>
        <v>0</v>
      </c>
      <c r="T14" s="53">
        <f t="shared" si="7"/>
        <v>30</v>
      </c>
      <c r="U14" s="53"/>
      <c r="V14" s="53">
        <f t="shared" si="7"/>
        <v>0</v>
      </c>
      <c r="W14" s="53">
        <f t="shared" si="7"/>
        <v>4</v>
      </c>
      <c r="X14" s="10">
        <f t="shared" si="4"/>
        <v>0</v>
      </c>
      <c r="Y14" s="53">
        <f t="shared" si="7"/>
        <v>0</v>
      </c>
      <c r="Z14" s="53">
        <f t="shared" si="7"/>
        <v>0</v>
      </c>
      <c r="AA14" s="53">
        <f t="shared" si="7"/>
        <v>0</v>
      </c>
      <c r="AB14" s="53">
        <f t="shared" si="7"/>
        <v>0</v>
      </c>
      <c r="AC14" s="53"/>
      <c r="AD14" s="53">
        <f t="shared" si="7"/>
        <v>0</v>
      </c>
      <c r="AE14" s="53">
        <f t="shared" si="7"/>
        <v>0</v>
      </c>
      <c r="AF14" s="10">
        <f t="shared" si="3"/>
        <v>0</v>
      </c>
      <c r="AG14" s="53">
        <f t="shared" si="7"/>
        <v>0</v>
      </c>
      <c r="AH14" s="53">
        <f t="shared" si="7"/>
        <v>0</v>
      </c>
      <c r="AI14" s="53">
        <f t="shared" si="7"/>
        <v>0</v>
      </c>
      <c r="AJ14" s="53">
        <f t="shared" si="7"/>
        <v>0</v>
      </c>
      <c r="AK14" s="53"/>
      <c r="AL14" s="53">
        <f t="shared" si="7"/>
        <v>0</v>
      </c>
      <c r="AM14" s="53">
        <f t="shared" si="7"/>
        <v>0</v>
      </c>
      <c r="AN14" s="10">
        <f t="shared" si="6"/>
        <v>0</v>
      </c>
      <c r="AO14" s="53">
        <f t="shared" si="7"/>
        <v>0</v>
      </c>
      <c r="AP14" s="53">
        <f t="shared" si="7"/>
        <v>0</v>
      </c>
      <c r="AQ14" s="53">
        <f t="shared" si="7"/>
        <v>0</v>
      </c>
      <c r="AR14" s="53">
        <f t="shared" si="7"/>
        <v>0</v>
      </c>
      <c r="AS14" s="53"/>
      <c r="AT14" s="53">
        <f t="shared" si="7"/>
        <v>0</v>
      </c>
      <c r="AU14" s="53">
        <f t="shared" si="7"/>
        <v>0</v>
      </c>
      <c r="AV14" s="10">
        <f t="shared" si="5"/>
        <v>0</v>
      </c>
      <c r="AW14" s="53">
        <f t="shared" si="7"/>
        <v>0</v>
      </c>
      <c r="AX14" s="53">
        <f t="shared" si="7"/>
        <v>0</v>
      </c>
      <c r="AY14" s="53">
        <f t="shared" si="7"/>
        <v>0</v>
      </c>
      <c r="AZ14" s="53">
        <f t="shared" si="7"/>
        <v>0</v>
      </c>
      <c r="BA14" s="53">
        <f t="shared" si="7"/>
        <v>0</v>
      </c>
      <c r="BB14" s="53">
        <f t="shared" si="7"/>
        <v>0</v>
      </c>
    </row>
    <row r="15" spans="1:54" ht="17.25" customHeight="1">
      <c r="A15" s="51" t="s">
        <v>46</v>
      </c>
      <c r="B15" s="47" t="s">
        <v>14</v>
      </c>
      <c r="C15" s="47">
        <v>4</v>
      </c>
      <c r="D15" s="47"/>
      <c r="E15" s="47">
        <f>G15-F15</f>
        <v>0</v>
      </c>
      <c r="F15" s="81">
        <v>64</v>
      </c>
      <c r="G15" s="47">
        <f t="shared" si="2"/>
        <v>64</v>
      </c>
      <c r="H15" s="10">
        <f>SUM(I15:O15)</f>
        <v>0</v>
      </c>
      <c r="I15" s="61"/>
      <c r="J15" s="61"/>
      <c r="K15" s="61"/>
      <c r="L15" s="61"/>
      <c r="M15" s="61"/>
      <c r="N15" s="61"/>
      <c r="O15" s="61"/>
      <c r="P15" s="21">
        <f>Q15+R15+S15+T15+W15</f>
        <v>64</v>
      </c>
      <c r="Q15" s="61">
        <v>22</v>
      </c>
      <c r="R15" s="61">
        <v>8</v>
      </c>
      <c r="S15" s="61"/>
      <c r="T15" s="64">
        <v>30</v>
      </c>
      <c r="U15" s="64"/>
      <c r="V15" s="64"/>
      <c r="W15" s="64">
        <v>4</v>
      </c>
      <c r="X15" s="10">
        <f t="shared" si="4"/>
        <v>0</v>
      </c>
      <c r="Y15" s="64"/>
      <c r="Z15" s="64"/>
      <c r="AA15" s="64"/>
      <c r="AB15" s="64"/>
      <c r="AC15" s="64"/>
      <c r="AD15" s="64"/>
      <c r="AE15" s="64"/>
      <c r="AF15" s="10">
        <f t="shared" si="3"/>
        <v>0</v>
      </c>
      <c r="AG15" s="64"/>
      <c r="AH15" s="64"/>
      <c r="AI15" s="64"/>
      <c r="AJ15" s="64"/>
      <c r="AK15" s="64"/>
      <c r="AL15" s="64"/>
      <c r="AM15" s="64"/>
      <c r="AN15" s="10">
        <f t="shared" si="6"/>
        <v>0</v>
      </c>
      <c r="AO15" s="64"/>
      <c r="AP15" s="64"/>
      <c r="AQ15" s="64"/>
      <c r="AR15" s="64"/>
      <c r="AS15" s="64"/>
      <c r="AT15" s="64"/>
      <c r="AU15" s="64"/>
      <c r="AV15" s="10">
        <f t="shared" si="5"/>
        <v>0</v>
      </c>
      <c r="AW15" s="64"/>
      <c r="AX15" s="64"/>
      <c r="AY15" s="64"/>
      <c r="AZ15" s="64"/>
      <c r="BA15" s="64"/>
      <c r="BB15" s="64"/>
    </row>
    <row r="16" spans="1:54" ht="13.5" customHeight="1">
      <c r="A16" s="51" t="s">
        <v>47</v>
      </c>
      <c r="B16" s="47" t="s">
        <v>48</v>
      </c>
      <c r="C16" s="47">
        <v>3</v>
      </c>
      <c r="D16" s="47"/>
      <c r="E16" s="47">
        <f>G16-F16</f>
        <v>0</v>
      </c>
      <c r="F16" s="81">
        <v>48</v>
      </c>
      <c r="G16" s="47">
        <f t="shared" si="2"/>
        <v>48</v>
      </c>
      <c r="H16" s="10">
        <f>SUM(I16:O16)</f>
        <v>48</v>
      </c>
      <c r="I16" s="61">
        <v>10</v>
      </c>
      <c r="J16" s="61"/>
      <c r="K16" s="61"/>
      <c r="L16" s="61">
        <v>36</v>
      </c>
      <c r="M16" s="61"/>
      <c r="N16" s="61"/>
      <c r="O16" s="61">
        <v>2</v>
      </c>
      <c r="P16" s="21">
        <f>Q16+R16+S16+T16+W16</f>
        <v>0</v>
      </c>
      <c r="Q16" s="61"/>
      <c r="R16" s="61"/>
      <c r="S16" s="61"/>
      <c r="T16" s="64"/>
      <c r="U16" s="64"/>
      <c r="V16" s="64"/>
      <c r="W16" s="64"/>
      <c r="X16" s="10">
        <f t="shared" si="4"/>
        <v>0</v>
      </c>
      <c r="Y16" s="64"/>
      <c r="Z16" s="64"/>
      <c r="AA16" s="64"/>
      <c r="AB16" s="64"/>
      <c r="AC16" s="64"/>
      <c r="AD16" s="64"/>
      <c r="AE16" s="64"/>
      <c r="AF16" s="10">
        <f t="shared" si="3"/>
        <v>0</v>
      </c>
      <c r="AG16" s="64"/>
      <c r="AH16" s="64"/>
      <c r="AI16" s="64"/>
      <c r="AJ16" s="64"/>
      <c r="AK16" s="64"/>
      <c r="AL16" s="64"/>
      <c r="AM16" s="64"/>
      <c r="AN16" s="10">
        <f t="shared" si="6"/>
        <v>0</v>
      </c>
      <c r="AO16" s="64"/>
      <c r="AP16" s="64"/>
      <c r="AQ16" s="64"/>
      <c r="AR16" s="64"/>
      <c r="AS16" s="64"/>
      <c r="AT16" s="64"/>
      <c r="AU16" s="64"/>
      <c r="AV16" s="10">
        <f t="shared" si="5"/>
        <v>0</v>
      </c>
      <c r="AW16" s="64"/>
      <c r="AX16" s="64"/>
      <c r="AY16" s="64"/>
      <c r="AZ16" s="64"/>
      <c r="BA16" s="64"/>
      <c r="BB16" s="64"/>
    </row>
    <row r="17" spans="1:54" ht="22.5" customHeight="1">
      <c r="A17" s="51" t="s">
        <v>49</v>
      </c>
      <c r="B17" s="47" t="s">
        <v>50</v>
      </c>
      <c r="C17" s="47">
        <v>3</v>
      </c>
      <c r="D17" s="47"/>
      <c r="E17" s="47">
        <f>G17-F17</f>
        <v>0</v>
      </c>
      <c r="F17" s="81">
        <v>32</v>
      </c>
      <c r="G17" s="47">
        <f t="shared" si="2"/>
        <v>32</v>
      </c>
      <c r="H17" s="10">
        <f>SUM(I17:O17)</f>
        <v>32</v>
      </c>
      <c r="I17" s="61">
        <v>14</v>
      </c>
      <c r="J17" s="61"/>
      <c r="K17" s="61">
        <v>2</v>
      </c>
      <c r="L17" s="61">
        <v>16</v>
      </c>
      <c r="M17" s="61"/>
      <c r="N17" s="61"/>
      <c r="O17" s="61"/>
      <c r="P17" s="21">
        <f>Q17+R17+S17+T17+W17</f>
        <v>0</v>
      </c>
      <c r="Q17" s="61"/>
      <c r="R17" s="61"/>
      <c r="S17" s="61"/>
      <c r="T17" s="64"/>
      <c r="U17" s="64"/>
      <c r="V17" s="64"/>
      <c r="W17" s="64"/>
      <c r="X17" s="10">
        <f t="shared" si="4"/>
        <v>0</v>
      </c>
      <c r="Y17" s="64"/>
      <c r="Z17" s="64"/>
      <c r="AA17" s="64"/>
      <c r="AB17" s="64"/>
      <c r="AC17" s="64"/>
      <c r="AD17" s="64"/>
      <c r="AE17" s="64"/>
      <c r="AF17" s="10">
        <f t="shared" si="3"/>
        <v>0</v>
      </c>
      <c r="AG17" s="64"/>
      <c r="AH17" s="64"/>
      <c r="AI17" s="64"/>
      <c r="AJ17" s="64"/>
      <c r="AK17" s="64"/>
      <c r="AL17" s="64"/>
      <c r="AM17" s="64"/>
      <c r="AN17" s="10">
        <f t="shared" si="6"/>
        <v>0</v>
      </c>
      <c r="AO17" s="64"/>
      <c r="AP17" s="64"/>
      <c r="AQ17" s="64"/>
      <c r="AR17" s="64"/>
      <c r="AS17" s="64"/>
      <c r="AT17" s="64"/>
      <c r="AU17" s="64"/>
      <c r="AV17" s="10">
        <f t="shared" si="5"/>
        <v>0</v>
      </c>
      <c r="AW17" s="64"/>
      <c r="AX17" s="64"/>
      <c r="AY17" s="64"/>
      <c r="AZ17" s="64"/>
      <c r="BA17" s="64"/>
      <c r="BB17" s="64"/>
    </row>
    <row r="18" spans="1:54" s="49" customFormat="1" ht="24.75" customHeight="1">
      <c r="A18" s="52" t="s">
        <v>17</v>
      </c>
      <c r="B18" s="53" t="s">
        <v>18</v>
      </c>
      <c r="C18" s="53"/>
      <c r="D18" s="53"/>
      <c r="E18" s="53">
        <f>E19+E20+E21+E22+E23+E24+E25+E26+E27+E28+E29+E30+E31</f>
        <v>553</v>
      </c>
      <c r="F18" s="53">
        <f>F19+F20+F21+F22+F23+F24+F25+F26+F27+F28+F29+F30+F31</f>
        <v>612</v>
      </c>
      <c r="G18" s="53">
        <f>G19+G20+G21+G22+G23+G24+G25+G26+G27+G28+G29+G30+G31</f>
        <v>1165</v>
      </c>
      <c r="H18" s="10">
        <f>I18+J18+K18+L18+O18</f>
        <v>394</v>
      </c>
      <c r="I18" s="53">
        <f>I19+I21+I22+I23+I24+I25+I26+I27+I28+I29+I30+I31</f>
        <v>160</v>
      </c>
      <c r="J18" s="53">
        <f>J19+J21+J22+J23+J24+J25+J26+J27+J28+J29+J30+J31</f>
        <v>44</v>
      </c>
      <c r="K18" s="53">
        <f>K19+K21+K22+K23+K24+K25+K26+K27+K28+K29+K30+K31</f>
        <v>24</v>
      </c>
      <c r="L18" s="53">
        <f>L19+L21+L22+L23+L24+L25+L26+L27+L28+L29+L30+L31</f>
        <v>144</v>
      </c>
      <c r="M18" s="53"/>
      <c r="N18" s="53">
        <f>N19+N21+N22+N23+N24+N25+N26+N27+N28+N29+N30+N31</f>
        <v>0</v>
      </c>
      <c r="O18" s="53">
        <f>O19+O21+O22+O23+O24+O25+O26+O27+O28+O29+O30+O31</f>
        <v>22</v>
      </c>
      <c r="P18" s="21">
        <f>P19+P20+P21+P22+P23+P24+P25+P26+P27+P28+P29+P30+P31</f>
        <v>455</v>
      </c>
      <c r="Q18" s="21">
        <f aca="true" t="shared" si="8" ref="Q18:W18">Q19+Q20+Q21+Q22+Q23+Q24+Q25+Q26+Q27+Q28+Q29+Q30+Q31</f>
        <v>222</v>
      </c>
      <c r="R18" s="21">
        <f t="shared" si="8"/>
        <v>46</v>
      </c>
      <c r="S18" s="21">
        <f t="shared" si="8"/>
        <v>12</v>
      </c>
      <c r="T18" s="21">
        <f t="shared" si="8"/>
        <v>153</v>
      </c>
      <c r="U18" s="21">
        <f t="shared" si="8"/>
        <v>0</v>
      </c>
      <c r="V18" s="21">
        <f t="shared" si="8"/>
        <v>4</v>
      </c>
      <c r="W18" s="21">
        <f t="shared" si="8"/>
        <v>18</v>
      </c>
      <c r="X18" s="10">
        <f t="shared" si="4"/>
        <v>42</v>
      </c>
      <c r="Y18" s="53">
        <f>Y19+Y21+Y22+Y23+Y24+Y25+Y26+Y27+Y28+Y29+Y30+Y31</f>
        <v>12</v>
      </c>
      <c r="Z18" s="53">
        <f>Z19+Z21+Z22+Z23+Z24+Z25+Z26+Z27+Z28+Z29+Z30+Z31</f>
        <v>0</v>
      </c>
      <c r="AA18" s="53">
        <f>AA19+AA21+AA22+AA23+AA24+AA25+AA26+AA27+AA28+AA29+AA30+AA31</f>
        <v>8</v>
      </c>
      <c r="AB18" s="53">
        <f>AB19+AB21+AB22+AB23+AB24+AB25+AB26+AB27+AB28+AB29+AB30+AB31</f>
        <v>14</v>
      </c>
      <c r="AC18" s="53"/>
      <c r="AD18" s="53">
        <f>AD19+AD21+AD22+AD23+AD24+AD25+AD26+AD27+AD28+AD29+AD30+AD31</f>
        <v>2</v>
      </c>
      <c r="AE18" s="53">
        <f>AE19+AE21+AE22+AE23+AE24+AE25+AE26+AE27+AE28+AE29+AE30+AE31</f>
        <v>8</v>
      </c>
      <c r="AF18" s="10">
        <f t="shared" si="3"/>
        <v>68</v>
      </c>
      <c r="AG18" s="53">
        <f>AG19+AG21+AG22+AG23+AG24+AG25+AG26+AG27+AG28+AG29+AG30+AG31</f>
        <v>36</v>
      </c>
      <c r="AH18" s="53">
        <f>AH19+AH21+AH22+AH23+AH24+AH25+AH26+AH27+AH28+AH29+AH30+AH31</f>
        <v>4</v>
      </c>
      <c r="AI18" s="53">
        <f>AI19+AI21+AI22+AI23+AI24+AI25+AI26+AI27+AI28+AI29+AI30+AI31</f>
        <v>0</v>
      </c>
      <c r="AJ18" s="53">
        <f>AJ19+AJ21+AJ22+AJ23+AJ24+AJ25+AJ26+AJ27+AJ28+AJ29+AJ30+AJ31</f>
        <v>28</v>
      </c>
      <c r="AK18" s="53"/>
      <c r="AL18" s="53">
        <f>AL19+AL21+AL22+AL23+AL24+AL25+AL26+AL27+AL28+AL29+AL30+AL31</f>
        <v>0</v>
      </c>
      <c r="AM18" s="53">
        <f>AM19+AM21+AM22+AM23+AM24+AM25+AM26+AM27+AM28+AM29+AM30+AM31</f>
        <v>0</v>
      </c>
      <c r="AN18" s="10">
        <f t="shared" si="6"/>
        <v>204</v>
      </c>
      <c r="AO18" s="53">
        <f>AO19+AO21+AO22+AO23+AO24+AO25+AO26+AO27+AO28+AO29+AO30+AO31</f>
        <v>94</v>
      </c>
      <c r="AP18" s="53">
        <f>AP19+AP21+AP22+AP23+AP24+AP25+AP26+AP27+AP28+AP29+AP30+AP31</f>
        <v>12</v>
      </c>
      <c r="AQ18" s="53">
        <f>AQ19+AQ21+AQ22+AQ23+AQ24+AQ25+AQ26+AQ27+AQ28+AQ29+AQ30+AQ31</f>
        <v>6</v>
      </c>
      <c r="AR18" s="53">
        <f>AR19+AR21+AR22+AR23+AR24+AR25+AR26+AR27+AR28+AR29+AR30+AR31</f>
        <v>84</v>
      </c>
      <c r="AS18" s="53"/>
      <c r="AT18" s="53">
        <f>AT19+AT21+AT22+AT23+AT24+AT25+AT26+AT27+AT28+AT29+AT30+AT31</f>
        <v>0</v>
      </c>
      <c r="AU18" s="53">
        <f>AU19+AU21+AU22+AU23+AU24+AU25+AU26+AU27+AU28+AU29+AU30+AU31</f>
        <v>8</v>
      </c>
      <c r="AV18" s="10">
        <f t="shared" si="5"/>
        <v>0</v>
      </c>
      <c r="AW18" s="53">
        <f aca="true" t="shared" si="9" ref="AW18:BB18">AW19+AW21+AW22+AW23+AW24+AW25+AW26+AW27+AW28+AW29+AW30+AW31</f>
        <v>0</v>
      </c>
      <c r="AX18" s="53">
        <f t="shared" si="9"/>
        <v>0</v>
      </c>
      <c r="AY18" s="53">
        <f t="shared" si="9"/>
        <v>0</v>
      </c>
      <c r="AZ18" s="53">
        <f t="shared" si="9"/>
        <v>0</v>
      </c>
      <c r="BA18" s="53">
        <f t="shared" si="9"/>
        <v>0</v>
      </c>
      <c r="BB18" s="53">
        <f t="shared" si="9"/>
        <v>0</v>
      </c>
    </row>
    <row r="19" spans="1:54" ht="18.75" customHeight="1">
      <c r="A19" s="51" t="s">
        <v>51</v>
      </c>
      <c r="B19" s="47" t="s">
        <v>52</v>
      </c>
      <c r="C19" s="47">
        <v>4</v>
      </c>
      <c r="D19" s="47"/>
      <c r="E19" s="47">
        <f aca="true" t="shared" si="10" ref="E19:E31">G19-F19</f>
        <v>48</v>
      </c>
      <c r="F19" s="81">
        <v>70</v>
      </c>
      <c r="G19" s="47">
        <f t="shared" si="2"/>
        <v>118</v>
      </c>
      <c r="H19" s="10">
        <f>I19+J19+K19+L19+O19+M19+N19</f>
        <v>62</v>
      </c>
      <c r="I19" s="61"/>
      <c r="J19" s="61">
        <v>4</v>
      </c>
      <c r="K19" s="61">
        <v>2</v>
      </c>
      <c r="L19" s="61">
        <v>48</v>
      </c>
      <c r="M19" s="61"/>
      <c r="N19" s="61"/>
      <c r="O19" s="61">
        <v>8</v>
      </c>
      <c r="P19" s="21">
        <f>Q19+R19+S19+T19+W19</f>
        <v>56</v>
      </c>
      <c r="Q19" s="61">
        <v>26</v>
      </c>
      <c r="R19" s="61">
        <v>12</v>
      </c>
      <c r="S19" s="61"/>
      <c r="T19" s="64">
        <v>12</v>
      </c>
      <c r="U19" s="64"/>
      <c r="V19" s="64"/>
      <c r="W19" s="64">
        <v>6</v>
      </c>
      <c r="X19" s="10">
        <f t="shared" si="4"/>
        <v>0</v>
      </c>
      <c r="Y19" s="64"/>
      <c r="Z19" s="64"/>
      <c r="AA19" s="64"/>
      <c r="AB19" s="64"/>
      <c r="AC19" s="64"/>
      <c r="AD19" s="64"/>
      <c r="AE19" s="64"/>
      <c r="AF19" s="10">
        <f t="shared" si="3"/>
        <v>0</v>
      </c>
      <c r="AG19" s="64"/>
      <c r="AH19" s="64"/>
      <c r="AI19" s="64"/>
      <c r="AJ19" s="64"/>
      <c r="AK19" s="64"/>
      <c r="AL19" s="64"/>
      <c r="AM19" s="64"/>
      <c r="AN19" s="10">
        <f t="shared" si="6"/>
        <v>0</v>
      </c>
      <c r="AO19" s="64"/>
      <c r="AP19" s="64"/>
      <c r="AQ19" s="64"/>
      <c r="AR19" s="64"/>
      <c r="AS19" s="64"/>
      <c r="AT19" s="64"/>
      <c r="AU19" s="64"/>
      <c r="AV19" s="10">
        <f t="shared" si="5"/>
        <v>0</v>
      </c>
      <c r="AW19" s="64"/>
      <c r="AX19" s="64"/>
      <c r="AY19" s="64"/>
      <c r="AZ19" s="64"/>
      <c r="BA19" s="64"/>
      <c r="BB19" s="64"/>
    </row>
    <row r="20" spans="1:54" ht="23.25" customHeight="1">
      <c r="A20" s="51" t="s">
        <v>146</v>
      </c>
      <c r="B20" s="47" t="s">
        <v>107</v>
      </c>
      <c r="C20" s="47">
        <v>4</v>
      </c>
      <c r="D20" s="47"/>
      <c r="E20" s="47">
        <f t="shared" si="10"/>
        <v>70</v>
      </c>
      <c r="F20" s="81"/>
      <c r="G20" s="47">
        <f t="shared" si="2"/>
        <v>70</v>
      </c>
      <c r="H20" s="10">
        <f aca="true" t="shared" si="11" ref="H20:H31">I20+J20+K20+L20+O20+M20+N20</f>
        <v>0</v>
      </c>
      <c r="I20" s="61"/>
      <c r="J20" s="61"/>
      <c r="K20" s="61"/>
      <c r="L20" s="61"/>
      <c r="M20" s="61"/>
      <c r="N20" s="61"/>
      <c r="O20" s="61"/>
      <c r="P20" s="21">
        <f>Q20+R20+S20+T20+W20</f>
        <v>70</v>
      </c>
      <c r="Q20" s="61">
        <v>40</v>
      </c>
      <c r="R20" s="61">
        <v>6</v>
      </c>
      <c r="S20" s="61">
        <v>2</v>
      </c>
      <c r="T20" s="64">
        <v>20</v>
      </c>
      <c r="U20" s="64"/>
      <c r="V20" s="64"/>
      <c r="W20" s="64">
        <v>2</v>
      </c>
      <c r="X20" s="10">
        <f t="shared" si="4"/>
        <v>0</v>
      </c>
      <c r="Y20" s="64"/>
      <c r="Z20" s="64"/>
      <c r="AA20" s="64"/>
      <c r="AB20" s="64"/>
      <c r="AC20" s="64"/>
      <c r="AD20" s="64"/>
      <c r="AE20" s="64"/>
      <c r="AF20" s="10">
        <f t="shared" si="3"/>
        <v>0</v>
      </c>
      <c r="AG20" s="64"/>
      <c r="AH20" s="64"/>
      <c r="AI20" s="64"/>
      <c r="AJ20" s="64"/>
      <c r="AK20" s="64"/>
      <c r="AL20" s="64"/>
      <c r="AM20" s="64"/>
      <c r="AN20" s="10">
        <f t="shared" si="6"/>
        <v>0</v>
      </c>
      <c r="AO20" s="64"/>
      <c r="AP20" s="64"/>
      <c r="AQ20" s="64"/>
      <c r="AR20" s="64"/>
      <c r="AS20" s="64"/>
      <c r="AT20" s="64"/>
      <c r="AU20" s="64"/>
      <c r="AV20" s="10">
        <f t="shared" si="5"/>
        <v>0</v>
      </c>
      <c r="AW20" s="64"/>
      <c r="AX20" s="64"/>
      <c r="AY20" s="64"/>
      <c r="AZ20" s="64"/>
      <c r="BA20" s="64"/>
      <c r="BB20" s="64"/>
    </row>
    <row r="21" spans="1:54" ht="15.75" customHeight="1">
      <c r="A21" s="51" t="s">
        <v>53</v>
      </c>
      <c r="B21" s="47" t="s">
        <v>19</v>
      </c>
      <c r="C21" s="47">
        <v>3</v>
      </c>
      <c r="D21" s="47"/>
      <c r="E21" s="47">
        <f t="shared" si="10"/>
        <v>50</v>
      </c>
      <c r="F21" s="81">
        <v>38</v>
      </c>
      <c r="G21" s="47">
        <f t="shared" si="2"/>
        <v>88</v>
      </c>
      <c r="H21" s="10">
        <f t="shared" si="11"/>
        <v>88</v>
      </c>
      <c r="I21" s="6">
        <v>58</v>
      </c>
      <c r="J21" s="6">
        <v>10</v>
      </c>
      <c r="K21" s="6">
        <v>4</v>
      </c>
      <c r="L21" s="6">
        <v>14</v>
      </c>
      <c r="M21" s="8"/>
      <c r="N21" s="8"/>
      <c r="O21" s="8">
        <v>2</v>
      </c>
      <c r="P21" s="21">
        <f>Q21+R21+S21+T21+W21</f>
        <v>0</v>
      </c>
      <c r="Q21" s="8"/>
      <c r="R21" s="8"/>
      <c r="S21" s="8"/>
      <c r="T21" s="9"/>
      <c r="U21" s="9"/>
      <c r="V21" s="9"/>
      <c r="W21" s="9"/>
      <c r="X21" s="10">
        <f t="shared" si="4"/>
        <v>0</v>
      </c>
      <c r="Y21" s="9"/>
      <c r="Z21" s="9"/>
      <c r="AA21" s="9"/>
      <c r="AB21" s="9"/>
      <c r="AC21" s="9"/>
      <c r="AD21" s="9"/>
      <c r="AE21" s="9"/>
      <c r="AF21" s="10">
        <f t="shared" si="3"/>
        <v>0</v>
      </c>
      <c r="AG21" s="9"/>
      <c r="AH21" s="9"/>
      <c r="AI21" s="9"/>
      <c r="AJ21" s="9"/>
      <c r="AK21" s="9"/>
      <c r="AL21" s="9"/>
      <c r="AM21" s="9"/>
      <c r="AN21" s="10">
        <f t="shared" si="6"/>
        <v>0</v>
      </c>
      <c r="AO21" s="9"/>
      <c r="AP21" s="9"/>
      <c r="AQ21" s="9"/>
      <c r="AR21" s="9"/>
      <c r="AS21" s="9"/>
      <c r="AT21" s="9"/>
      <c r="AU21" s="9"/>
      <c r="AV21" s="10">
        <f t="shared" si="5"/>
        <v>0</v>
      </c>
      <c r="AW21" s="9"/>
      <c r="AX21" s="9"/>
      <c r="AY21" s="9"/>
      <c r="AZ21" s="9"/>
      <c r="BA21" s="9"/>
      <c r="BB21" s="9"/>
    </row>
    <row r="22" spans="1:54" ht="14.25" customHeight="1">
      <c r="A22" s="51" t="s">
        <v>54</v>
      </c>
      <c r="B22" s="47" t="s">
        <v>55</v>
      </c>
      <c r="C22" s="47"/>
      <c r="D22" s="47">
        <v>4</v>
      </c>
      <c r="E22" s="47">
        <f t="shared" si="10"/>
        <v>10</v>
      </c>
      <c r="F22" s="81">
        <v>95</v>
      </c>
      <c r="G22" s="47">
        <f t="shared" si="2"/>
        <v>105</v>
      </c>
      <c r="H22" s="10">
        <f t="shared" si="11"/>
        <v>0</v>
      </c>
      <c r="I22" s="65"/>
      <c r="J22" s="65"/>
      <c r="K22" s="65"/>
      <c r="L22" s="62"/>
      <c r="M22" s="62"/>
      <c r="N22" s="62"/>
      <c r="O22" s="62"/>
      <c r="P22" s="21">
        <f>Q22+R22+S22+T22+W22+V22+U22</f>
        <v>105</v>
      </c>
      <c r="Q22" s="62">
        <v>46</v>
      </c>
      <c r="R22" s="62">
        <v>8</v>
      </c>
      <c r="S22" s="62">
        <v>2</v>
      </c>
      <c r="T22" s="65">
        <v>45</v>
      </c>
      <c r="U22" s="65"/>
      <c r="V22" s="65">
        <v>2</v>
      </c>
      <c r="W22" s="64">
        <v>2</v>
      </c>
      <c r="X22" s="10">
        <f t="shared" si="4"/>
        <v>0</v>
      </c>
      <c r="Y22" s="64"/>
      <c r="Z22" s="64"/>
      <c r="AA22" s="64"/>
      <c r="AB22" s="64"/>
      <c r="AC22" s="64"/>
      <c r="AD22" s="64"/>
      <c r="AE22" s="64"/>
      <c r="AF22" s="10">
        <f t="shared" si="3"/>
        <v>0</v>
      </c>
      <c r="AG22" s="64"/>
      <c r="AH22" s="64"/>
      <c r="AI22" s="64"/>
      <c r="AJ22" s="64"/>
      <c r="AK22" s="64"/>
      <c r="AL22" s="64"/>
      <c r="AM22" s="64"/>
      <c r="AN22" s="10">
        <f t="shared" si="6"/>
        <v>0</v>
      </c>
      <c r="AO22" s="64"/>
      <c r="AP22" s="64"/>
      <c r="AQ22" s="64"/>
      <c r="AR22" s="64"/>
      <c r="AS22" s="64"/>
      <c r="AT22" s="64"/>
      <c r="AU22" s="64"/>
      <c r="AV22" s="10">
        <f t="shared" si="5"/>
        <v>0</v>
      </c>
      <c r="AW22" s="64"/>
      <c r="AX22" s="64"/>
      <c r="AY22" s="64"/>
      <c r="AZ22" s="64"/>
      <c r="BA22" s="64"/>
      <c r="BB22" s="64"/>
    </row>
    <row r="23" spans="1:54" ht="43.5" customHeight="1">
      <c r="A23" s="51" t="s">
        <v>56</v>
      </c>
      <c r="B23" s="47" t="s">
        <v>57</v>
      </c>
      <c r="C23" s="47">
        <v>7</v>
      </c>
      <c r="D23" s="47"/>
      <c r="E23" s="47">
        <f t="shared" si="10"/>
        <v>38</v>
      </c>
      <c r="F23" s="81">
        <v>32</v>
      </c>
      <c r="G23" s="47">
        <f t="shared" si="2"/>
        <v>70</v>
      </c>
      <c r="H23" s="10">
        <f t="shared" si="11"/>
        <v>0</v>
      </c>
      <c r="I23" s="62"/>
      <c r="J23" s="62"/>
      <c r="K23" s="62"/>
      <c r="L23" s="62"/>
      <c r="M23" s="62"/>
      <c r="N23" s="62"/>
      <c r="O23" s="62"/>
      <c r="P23" s="21">
        <f aca="true" t="shared" si="12" ref="P23:P56">Q23+R23+S23+T23+W23+V23+U23</f>
        <v>0</v>
      </c>
      <c r="Q23" s="61"/>
      <c r="R23" s="61"/>
      <c r="S23" s="61"/>
      <c r="T23" s="64"/>
      <c r="U23" s="64"/>
      <c r="V23" s="64"/>
      <c r="W23" s="64"/>
      <c r="X23" s="10">
        <f t="shared" si="4"/>
        <v>0</v>
      </c>
      <c r="Y23" s="64"/>
      <c r="Z23" s="64"/>
      <c r="AA23" s="64"/>
      <c r="AB23" s="64"/>
      <c r="AC23" s="64"/>
      <c r="AD23" s="64"/>
      <c r="AE23" s="64"/>
      <c r="AF23" s="10">
        <f t="shared" si="3"/>
        <v>0</v>
      </c>
      <c r="AG23" s="64"/>
      <c r="AH23" s="64"/>
      <c r="AI23" s="64"/>
      <c r="AJ23" s="64"/>
      <c r="AK23" s="64"/>
      <c r="AL23" s="64"/>
      <c r="AM23" s="64"/>
      <c r="AN23" s="10">
        <f t="shared" si="6"/>
        <v>70</v>
      </c>
      <c r="AO23" s="64">
        <v>32</v>
      </c>
      <c r="AP23" s="64">
        <v>6</v>
      </c>
      <c r="AQ23" s="64">
        <v>4</v>
      </c>
      <c r="AR23" s="64">
        <v>24</v>
      </c>
      <c r="AS23" s="64"/>
      <c r="AT23" s="64"/>
      <c r="AU23" s="64">
        <v>4</v>
      </c>
      <c r="AV23" s="10">
        <f t="shared" si="5"/>
        <v>0</v>
      </c>
      <c r="AW23" s="64"/>
      <c r="AX23" s="64"/>
      <c r="AY23" s="64"/>
      <c r="AZ23" s="64"/>
      <c r="BA23" s="64"/>
      <c r="BB23" s="64"/>
    </row>
    <row r="24" spans="1:54" ht="24.75" customHeight="1">
      <c r="A24" s="51" t="s">
        <v>58</v>
      </c>
      <c r="B24" s="47" t="s">
        <v>59</v>
      </c>
      <c r="C24" s="47">
        <v>3</v>
      </c>
      <c r="D24" s="47"/>
      <c r="E24" s="47">
        <f t="shared" si="10"/>
        <v>16</v>
      </c>
      <c r="F24" s="81">
        <v>32</v>
      </c>
      <c r="G24" s="47">
        <f t="shared" si="2"/>
        <v>48</v>
      </c>
      <c r="H24" s="10">
        <f t="shared" si="11"/>
        <v>48</v>
      </c>
      <c r="I24" s="61">
        <v>24</v>
      </c>
      <c r="J24" s="61"/>
      <c r="K24" s="61"/>
      <c r="L24" s="61">
        <v>22</v>
      </c>
      <c r="M24" s="61"/>
      <c r="N24" s="61"/>
      <c r="O24" s="61">
        <v>2</v>
      </c>
      <c r="P24" s="21">
        <f t="shared" si="12"/>
        <v>0</v>
      </c>
      <c r="Q24" s="61"/>
      <c r="R24" s="61"/>
      <c r="S24" s="61"/>
      <c r="T24" s="64"/>
      <c r="U24" s="64"/>
      <c r="V24" s="64"/>
      <c r="W24" s="64"/>
      <c r="X24" s="10">
        <f t="shared" si="4"/>
        <v>0</v>
      </c>
      <c r="Y24" s="64"/>
      <c r="Z24" s="64"/>
      <c r="AA24" s="64"/>
      <c r="AB24" s="64"/>
      <c r="AC24" s="64"/>
      <c r="AD24" s="64"/>
      <c r="AE24" s="64"/>
      <c r="AF24" s="10">
        <f t="shared" si="3"/>
        <v>0</v>
      </c>
      <c r="AG24" s="64"/>
      <c r="AH24" s="64"/>
      <c r="AI24" s="64"/>
      <c r="AJ24" s="64"/>
      <c r="AK24" s="64"/>
      <c r="AL24" s="64"/>
      <c r="AM24" s="64"/>
      <c r="AN24" s="10">
        <f t="shared" si="6"/>
        <v>0</v>
      </c>
      <c r="AO24" s="64"/>
      <c r="AP24" s="64"/>
      <c r="AQ24" s="64"/>
      <c r="AR24" s="64"/>
      <c r="AS24" s="64"/>
      <c r="AT24" s="64"/>
      <c r="AU24" s="64"/>
      <c r="AV24" s="10">
        <f t="shared" si="5"/>
        <v>0</v>
      </c>
      <c r="AW24" s="64"/>
      <c r="AX24" s="64"/>
      <c r="AY24" s="64"/>
      <c r="AZ24" s="64"/>
      <c r="BA24" s="64"/>
      <c r="BB24" s="64"/>
    </row>
    <row r="25" spans="1:54" s="98" customFormat="1" ht="23.25" customHeight="1">
      <c r="A25" s="51" t="s">
        <v>60</v>
      </c>
      <c r="B25" s="47" t="s">
        <v>61</v>
      </c>
      <c r="C25" s="47"/>
      <c r="D25" s="47">
        <v>4</v>
      </c>
      <c r="E25" s="47">
        <f t="shared" si="10"/>
        <v>203</v>
      </c>
      <c r="F25" s="81">
        <v>73</v>
      </c>
      <c r="G25" s="47">
        <f t="shared" si="2"/>
        <v>276</v>
      </c>
      <c r="H25" s="10">
        <f t="shared" si="11"/>
        <v>106</v>
      </c>
      <c r="I25" s="61">
        <v>28</v>
      </c>
      <c r="J25" s="61">
        <v>24</v>
      </c>
      <c r="K25" s="61">
        <v>12</v>
      </c>
      <c r="L25" s="61">
        <v>34</v>
      </c>
      <c r="M25" s="61"/>
      <c r="N25" s="61"/>
      <c r="O25" s="61">
        <v>8</v>
      </c>
      <c r="P25" s="97">
        <f t="shared" si="12"/>
        <v>170</v>
      </c>
      <c r="Q25" s="61">
        <v>78</v>
      </c>
      <c r="R25" s="61">
        <v>16</v>
      </c>
      <c r="S25" s="64">
        <v>6</v>
      </c>
      <c r="T25" s="64">
        <v>62</v>
      </c>
      <c r="U25" s="64"/>
      <c r="V25" s="64">
        <v>2</v>
      </c>
      <c r="W25" s="64">
        <v>6</v>
      </c>
      <c r="X25" s="96">
        <f t="shared" si="4"/>
        <v>0</v>
      </c>
      <c r="Y25" s="64"/>
      <c r="Z25" s="64"/>
      <c r="AA25" s="64"/>
      <c r="AB25" s="64"/>
      <c r="AC25" s="64"/>
      <c r="AD25" s="64"/>
      <c r="AE25" s="64"/>
      <c r="AF25" s="96">
        <f t="shared" si="3"/>
        <v>0</v>
      </c>
      <c r="AG25" s="64"/>
      <c r="AH25" s="64"/>
      <c r="AI25" s="64"/>
      <c r="AJ25" s="64"/>
      <c r="AK25" s="64"/>
      <c r="AL25" s="64"/>
      <c r="AM25" s="64"/>
      <c r="AN25" s="96">
        <f t="shared" si="6"/>
        <v>0</v>
      </c>
      <c r="AO25" s="64"/>
      <c r="AP25" s="64"/>
      <c r="AQ25" s="64"/>
      <c r="AR25" s="64"/>
      <c r="AS25" s="64"/>
      <c r="AT25" s="64"/>
      <c r="AU25" s="64"/>
      <c r="AV25" s="96">
        <f t="shared" si="5"/>
        <v>0</v>
      </c>
      <c r="AW25" s="64"/>
      <c r="AX25" s="64"/>
      <c r="AY25" s="64"/>
      <c r="AZ25" s="64"/>
      <c r="BA25" s="64"/>
      <c r="BB25" s="64"/>
    </row>
    <row r="26" spans="1:54" ht="12" customHeight="1">
      <c r="A26" s="51" t="s">
        <v>62</v>
      </c>
      <c r="B26" s="47" t="s">
        <v>63</v>
      </c>
      <c r="C26" s="47"/>
      <c r="D26" s="47">
        <v>5</v>
      </c>
      <c r="E26" s="47">
        <f t="shared" si="10"/>
        <v>12</v>
      </c>
      <c r="F26" s="81">
        <v>32</v>
      </c>
      <c r="G26" s="47">
        <f t="shared" si="2"/>
        <v>44</v>
      </c>
      <c r="H26" s="10">
        <f t="shared" si="11"/>
        <v>0</v>
      </c>
      <c r="I26" s="66"/>
      <c r="J26" s="66"/>
      <c r="K26" s="66"/>
      <c r="L26" s="66"/>
      <c r="M26" s="66"/>
      <c r="N26" s="66"/>
      <c r="O26" s="66"/>
      <c r="P26" s="21">
        <f t="shared" si="12"/>
        <v>0</v>
      </c>
      <c r="Q26" s="66"/>
      <c r="R26" s="66"/>
      <c r="S26" s="67"/>
      <c r="T26" s="67"/>
      <c r="U26" s="67"/>
      <c r="V26" s="67"/>
      <c r="W26" s="67"/>
      <c r="X26" s="10">
        <f>Y26+Z26+AA26+AB26+AE26+AD26</f>
        <v>44</v>
      </c>
      <c r="Y26" s="67">
        <v>12</v>
      </c>
      <c r="Z26" s="67"/>
      <c r="AA26" s="67">
        <v>8</v>
      </c>
      <c r="AB26" s="67">
        <v>14</v>
      </c>
      <c r="AC26" s="67"/>
      <c r="AD26" s="67">
        <v>2</v>
      </c>
      <c r="AE26" s="67">
        <v>8</v>
      </c>
      <c r="AF26" s="10">
        <f t="shared" si="3"/>
        <v>0</v>
      </c>
      <c r="AG26" s="67"/>
      <c r="AH26" s="67"/>
      <c r="AI26" s="67"/>
      <c r="AJ26" s="67"/>
      <c r="AK26" s="67"/>
      <c r="AL26" s="67"/>
      <c r="AM26" s="67"/>
      <c r="AN26" s="10">
        <f t="shared" si="6"/>
        <v>0</v>
      </c>
      <c r="AO26" s="67"/>
      <c r="AP26" s="67"/>
      <c r="AQ26" s="67"/>
      <c r="AR26" s="67"/>
      <c r="AS26" s="67"/>
      <c r="AT26" s="67"/>
      <c r="AU26" s="67"/>
      <c r="AV26" s="10">
        <f t="shared" si="5"/>
        <v>0</v>
      </c>
      <c r="AW26" s="67"/>
      <c r="AX26" s="67"/>
      <c r="AY26" s="67"/>
      <c r="AZ26" s="67"/>
      <c r="BA26" s="67"/>
      <c r="BB26" s="67"/>
    </row>
    <row r="27" spans="1:54" ht="33.75" customHeight="1">
      <c r="A27" s="51" t="s">
        <v>64</v>
      </c>
      <c r="B27" s="47" t="s">
        <v>65</v>
      </c>
      <c r="C27" s="47">
        <v>4</v>
      </c>
      <c r="D27" s="47"/>
      <c r="E27" s="47">
        <f t="shared" si="10"/>
        <v>70</v>
      </c>
      <c r="F27" s="81">
        <v>32</v>
      </c>
      <c r="G27" s="47">
        <f t="shared" si="2"/>
        <v>102</v>
      </c>
      <c r="H27" s="10">
        <f t="shared" si="11"/>
        <v>48</v>
      </c>
      <c r="I27" s="8">
        <v>26</v>
      </c>
      <c r="J27" s="8">
        <v>4</v>
      </c>
      <c r="K27" s="8">
        <v>4</v>
      </c>
      <c r="L27" s="8">
        <v>12</v>
      </c>
      <c r="M27" s="8"/>
      <c r="N27" s="8"/>
      <c r="O27" s="8">
        <v>2</v>
      </c>
      <c r="P27" s="21">
        <f t="shared" si="12"/>
        <v>54</v>
      </c>
      <c r="Q27" s="8">
        <v>32</v>
      </c>
      <c r="R27" s="8">
        <v>4</v>
      </c>
      <c r="S27" s="8">
        <v>2</v>
      </c>
      <c r="T27" s="9">
        <v>14</v>
      </c>
      <c r="U27" s="9"/>
      <c r="V27" s="9"/>
      <c r="W27" s="9">
        <v>2</v>
      </c>
      <c r="X27" s="10">
        <f t="shared" si="4"/>
        <v>0</v>
      </c>
      <c r="Y27" s="9"/>
      <c r="Z27" s="9"/>
      <c r="AA27" s="9"/>
      <c r="AB27" s="9"/>
      <c r="AC27" s="9"/>
      <c r="AD27" s="9"/>
      <c r="AE27" s="9"/>
      <c r="AF27" s="10">
        <f t="shared" si="3"/>
        <v>0</v>
      </c>
      <c r="AG27" s="9"/>
      <c r="AH27" s="9"/>
      <c r="AI27" s="9"/>
      <c r="AJ27" s="9"/>
      <c r="AK27" s="9"/>
      <c r="AL27" s="9"/>
      <c r="AM27" s="9"/>
      <c r="AN27" s="10">
        <f t="shared" si="6"/>
        <v>0</v>
      </c>
      <c r="AO27" s="9"/>
      <c r="AP27" s="9"/>
      <c r="AQ27" s="9"/>
      <c r="AR27" s="9"/>
      <c r="AS27" s="9"/>
      <c r="AT27" s="9"/>
      <c r="AU27" s="9"/>
      <c r="AV27" s="10">
        <f t="shared" si="5"/>
        <v>0</v>
      </c>
      <c r="AW27" s="9"/>
      <c r="AX27" s="9"/>
      <c r="AY27" s="9"/>
      <c r="AZ27" s="9"/>
      <c r="BA27" s="9"/>
      <c r="BB27" s="9"/>
    </row>
    <row r="28" spans="1:54" ht="33.75" customHeight="1">
      <c r="A28" s="51" t="s">
        <v>66</v>
      </c>
      <c r="B28" s="47" t="s">
        <v>67</v>
      </c>
      <c r="C28" s="47">
        <v>3</v>
      </c>
      <c r="D28" s="47"/>
      <c r="E28" s="47">
        <f t="shared" si="10"/>
        <v>10</v>
      </c>
      <c r="F28" s="81">
        <v>32</v>
      </c>
      <c r="G28" s="47">
        <f>H28+P28+X28+AF28+AN28+AV28</f>
        <v>42</v>
      </c>
      <c r="H28" s="10">
        <f t="shared" si="11"/>
        <v>42</v>
      </c>
      <c r="I28" s="61">
        <v>24</v>
      </c>
      <c r="J28" s="61">
        <v>2</v>
      </c>
      <c r="K28" s="61">
        <v>2</v>
      </c>
      <c r="L28" s="61">
        <v>14</v>
      </c>
      <c r="M28" s="61"/>
      <c r="N28" s="61"/>
      <c r="O28" s="61"/>
      <c r="P28" s="21">
        <f t="shared" si="12"/>
        <v>0</v>
      </c>
      <c r="Q28" s="64"/>
      <c r="R28" s="64"/>
      <c r="S28" s="64"/>
      <c r="T28" s="64"/>
      <c r="U28" s="64"/>
      <c r="V28" s="64"/>
      <c r="W28" s="64"/>
      <c r="X28" s="10">
        <f t="shared" si="4"/>
        <v>0</v>
      </c>
      <c r="Y28" s="68"/>
      <c r="Z28" s="68"/>
      <c r="AA28" s="68"/>
      <c r="AB28" s="68"/>
      <c r="AC28" s="68"/>
      <c r="AD28" s="68"/>
      <c r="AE28" s="68"/>
      <c r="AF28" s="10">
        <f t="shared" si="3"/>
        <v>0</v>
      </c>
      <c r="AG28" s="64"/>
      <c r="AH28" s="64"/>
      <c r="AI28" s="64"/>
      <c r="AJ28" s="64"/>
      <c r="AK28" s="64"/>
      <c r="AL28" s="64"/>
      <c r="AM28" s="64"/>
      <c r="AN28" s="10">
        <f t="shared" si="6"/>
        <v>0</v>
      </c>
      <c r="AO28" s="64"/>
      <c r="AP28" s="64"/>
      <c r="AQ28" s="64"/>
      <c r="AR28" s="64"/>
      <c r="AS28" s="64"/>
      <c r="AT28" s="64"/>
      <c r="AU28" s="64"/>
      <c r="AV28" s="10">
        <f t="shared" si="5"/>
        <v>0</v>
      </c>
      <c r="AW28" s="64"/>
      <c r="AX28" s="64"/>
      <c r="AY28" s="64"/>
      <c r="AZ28" s="64"/>
      <c r="BA28" s="64"/>
      <c r="BB28" s="64"/>
    </row>
    <row r="29" spans="1:54" ht="12" customHeight="1">
      <c r="A29" s="51" t="s">
        <v>106</v>
      </c>
      <c r="B29" s="47" t="s">
        <v>68</v>
      </c>
      <c r="C29" s="47">
        <v>7</v>
      </c>
      <c r="D29" s="47"/>
      <c r="E29" s="47">
        <f t="shared" si="10"/>
        <v>0</v>
      </c>
      <c r="F29" s="81">
        <v>76</v>
      </c>
      <c r="G29" s="47">
        <f t="shared" si="2"/>
        <v>76</v>
      </c>
      <c r="H29" s="10">
        <f t="shared" si="11"/>
        <v>0</v>
      </c>
      <c r="I29" s="61"/>
      <c r="J29" s="61"/>
      <c r="K29" s="61"/>
      <c r="L29" s="61"/>
      <c r="M29" s="61"/>
      <c r="N29" s="61"/>
      <c r="O29" s="61"/>
      <c r="P29" s="21">
        <f t="shared" si="12"/>
        <v>0</v>
      </c>
      <c r="Q29" s="68"/>
      <c r="R29" s="68"/>
      <c r="S29" s="68"/>
      <c r="T29" s="68"/>
      <c r="U29" s="68"/>
      <c r="V29" s="68"/>
      <c r="W29" s="68"/>
      <c r="X29" s="10">
        <f t="shared" si="4"/>
        <v>0</v>
      </c>
      <c r="Y29" s="68"/>
      <c r="Z29" s="68"/>
      <c r="AA29" s="68"/>
      <c r="AB29" s="68"/>
      <c r="AC29" s="68"/>
      <c r="AD29" s="68"/>
      <c r="AE29" s="68"/>
      <c r="AF29" s="10">
        <f t="shared" si="3"/>
        <v>0</v>
      </c>
      <c r="AG29" s="64"/>
      <c r="AH29" s="64"/>
      <c r="AI29" s="64"/>
      <c r="AJ29" s="64"/>
      <c r="AK29" s="64"/>
      <c r="AL29" s="64"/>
      <c r="AM29" s="64"/>
      <c r="AN29" s="10">
        <f t="shared" si="6"/>
        <v>76</v>
      </c>
      <c r="AO29" s="64">
        <v>50</v>
      </c>
      <c r="AP29" s="64">
        <v>4</v>
      </c>
      <c r="AQ29" s="64">
        <v>2</v>
      </c>
      <c r="AR29" s="64">
        <v>18</v>
      </c>
      <c r="AS29" s="64"/>
      <c r="AT29" s="64"/>
      <c r="AU29" s="64">
        <v>2</v>
      </c>
      <c r="AV29" s="10">
        <f t="shared" si="5"/>
        <v>0</v>
      </c>
      <c r="AW29" s="64"/>
      <c r="AX29" s="64"/>
      <c r="AY29" s="64"/>
      <c r="AZ29" s="64"/>
      <c r="BA29" s="64"/>
      <c r="BB29" s="64"/>
    </row>
    <row r="30" spans="1:54" ht="21.75" customHeight="1">
      <c r="A30" s="51" t="s">
        <v>69</v>
      </c>
      <c r="B30" s="47" t="s">
        <v>20</v>
      </c>
      <c r="C30" s="47">
        <v>6</v>
      </c>
      <c r="D30" s="47"/>
      <c r="E30" s="47">
        <f t="shared" si="10"/>
        <v>0</v>
      </c>
      <c r="F30" s="81">
        <v>68</v>
      </c>
      <c r="G30" s="47">
        <f t="shared" si="2"/>
        <v>68</v>
      </c>
      <c r="H30" s="10">
        <f t="shared" si="11"/>
        <v>0</v>
      </c>
      <c r="I30" s="61"/>
      <c r="J30" s="61"/>
      <c r="K30" s="61"/>
      <c r="L30" s="61"/>
      <c r="M30" s="61"/>
      <c r="N30" s="61"/>
      <c r="O30" s="61"/>
      <c r="P30" s="21">
        <f t="shared" si="12"/>
        <v>0</v>
      </c>
      <c r="Q30" s="64"/>
      <c r="R30" s="64"/>
      <c r="S30" s="64"/>
      <c r="T30" s="64"/>
      <c r="U30" s="64"/>
      <c r="V30" s="64"/>
      <c r="W30" s="64"/>
      <c r="X30" s="10">
        <f t="shared" si="4"/>
        <v>0</v>
      </c>
      <c r="Y30" s="68"/>
      <c r="Z30" s="68"/>
      <c r="AA30" s="68"/>
      <c r="AB30" s="68"/>
      <c r="AC30" s="68"/>
      <c r="AD30" s="68"/>
      <c r="AE30" s="68"/>
      <c r="AF30" s="10">
        <f t="shared" si="3"/>
        <v>68</v>
      </c>
      <c r="AG30" s="64">
        <v>36</v>
      </c>
      <c r="AH30" s="64">
        <v>4</v>
      </c>
      <c r="AI30" s="64"/>
      <c r="AJ30" s="64">
        <v>28</v>
      </c>
      <c r="AK30" s="64"/>
      <c r="AL30" s="64"/>
      <c r="AM30" s="64"/>
      <c r="AN30" s="10">
        <f t="shared" si="6"/>
        <v>0</v>
      </c>
      <c r="AO30" s="64"/>
      <c r="AP30" s="64"/>
      <c r="AQ30" s="64"/>
      <c r="AR30" s="64"/>
      <c r="AS30" s="64"/>
      <c r="AT30" s="64"/>
      <c r="AU30" s="64"/>
      <c r="AV30" s="10">
        <f t="shared" si="5"/>
        <v>0</v>
      </c>
      <c r="AW30" s="64"/>
      <c r="AX30" s="64"/>
      <c r="AY30" s="64"/>
      <c r="AZ30" s="64"/>
      <c r="BA30" s="64"/>
      <c r="BB30" s="64"/>
    </row>
    <row r="31" spans="1:54" ht="44.25" customHeight="1">
      <c r="A31" s="51" t="s">
        <v>70</v>
      </c>
      <c r="B31" s="47" t="s">
        <v>71</v>
      </c>
      <c r="C31" s="47">
        <v>7</v>
      </c>
      <c r="D31" s="47"/>
      <c r="E31" s="47">
        <f t="shared" si="10"/>
        <v>26</v>
      </c>
      <c r="F31" s="81">
        <v>32</v>
      </c>
      <c r="G31" s="47">
        <f t="shared" si="2"/>
        <v>58</v>
      </c>
      <c r="H31" s="10">
        <f t="shared" si="11"/>
        <v>0</v>
      </c>
      <c r="I31" s="61"/>
      <c r="J31" s="61"/>
      <c r="K31" s="61"/>
      <c r="L31" s="61"/>
      <c r="M31" s="61"/>
      <c r="N31" s="61"/>
      <c r="O31" s="61"/>
      <c r="P31" s="21">
        <f t="shared" si="12"/>
        <v>0</v>
      </c>
      <c r="Q31" s="64"/>
      <c r="R31" s="64"/>
      <c r="S31" s="64"/>
      <c r="T31" s="64"/>
      <c r="U31" s="64"/>
      <c r="V31" s="64"/>
      <c r="W31" s="64"/>
      <c r="X31" s="10">
        <f t="shared" si="4"/>
        <v>0</v>
      </c>
      <c r="Y31" s="64"/>
      <c r="Z31" s="64"/>
      <c r="AA31" s="64"/>
      <c r="AB31" s="64"/>
      <c r="AC31" s="64"/>
      <c r="AD31" s="68"/>
      <c r="AE31" s="68"/>
      <c r="AF31" s="10">
        <f t="shared" si="3"/>
        <v>0</v>
      </c>
      <c r="AG31" s="64"/>
      <c r="AH31" s="64"/>
      <c r="AI31" s="64"/>
      <c r="AJ31" s="64"/>
      <c r="AK31" s="64"/>
      <c r="AL31" s="64"/>
      <c r="AM31" s="64"/>
      <c r="AN31" s="10">
        <f t="shared" si="6"/>
        <v>58</v>
      </c>
      <c r="AO31" s="64">
        <v>12</v>
      </c>
      <c r="AP31" s="64">
        <v>2</v>
      </c>
      <c r="AQ31" s="64"/>
      <c r="AR31" s="64">
        <v>42</v>
      </c>
      <c r="AS31" s="64"/>
      <c r="AT31" s="64"/>
      <c r="AU31" s="64">
        <v>2</v>
      </c>
      <c r="AV31" s="10">
        <f t="shared" si="5"/>
        <v>0</v>
      </c>
      <c r="AW31" s="64"/>
      <c r="AX31" s="64"/>
      <c r="AY31" s="64"/>
      <c r="AZ31" s="64"/>
      <c r="BA31" s="64"/>
      <c r="BB31" s="64"/>
    </row>
    <row r="32" spans="1:54" s="49" customFormat="1" ht="27.75" customHeight="1">
      <c r="A32" s="52" t="s">
        <v>16</v>
      </c>
      <c r="B32" s="53" t="s">
        <v>72</v>
      </c>
      <c r="C32" s="53"/>
      <c r="D32" s="53"/>
      <c r="E32" s="53">
        <f>E33+E38+E43+E49</f>
        <v>707</v>
      </c>
      <c r="F32" s="53">
        <f>F33+F38+F43+F49</f>
        <v>1404</v>
      </c>
      <c r="G32" s="53">
        <f>G33+G38+G43+G49</f>
        <v>2111</v>
      </c>
      <c r="H32" s="21">
        <f aca="true" t="shared" si="13" ref="H32:O32">H33+H38+H43+H49</f>
        <v>0</v>
      </c>
      <c r="I32" s="21">
        <f t="shared" si="13"/>
        <v>0</v>
      </c>
      <c r="J32" s="21">
        <f t="shared" si="13"/>
        <v>0</v>
      </c>
      <c r="K32" s="21">
        <f t="shared" si="13"/>
        <v>0</v>
      </c>
      <c r="L32" s="21">
        <f t="shared" si="13"/>
        <v>0</v>
      </c>
      <c r="M32" s="21">
        <f t="shared" si="13"/>
        <v>0</v>
      </c>
      <c r="N32" s="21">
        <f t="shared" si="13"/>
        <v>0</v>
      </c>
      <c r="O32" s="21">
        <f t="shared" si="13"/>
        <v>0</v>
      </c>
      <c r="P32" s="21">
        <f>P33+P38+P43+P49</f>
        <v>217</v>
      </c>
      <c r="Q32" s="21">
        <f aca="true" t="shared" si="14" ref="Q32:BB32">Q33+Q38+Q43+Q49</f>
        <v>80</v>
      </c>
      <c r="R32" s="21">
        <f t="shared" si="14"/>
        <v>16</v>
      </c>
      <c r="S32" s="21">
        <f t="shared" si="14"/>
        <v>14</v>
      </c>
      <c r="T32" s="21">
        <f t="shared" si="14"/>
        <v>83</v>
      </c>
      <c r="U32" s="21">
        <f t="shared" si="14"/>
        <v>0</v>
      </c>
      <c r="V32" s="21">
        <f t="shared" si="14"/>
        <v>8</v>
      </c>
      <c r="W32" s="21">
        <f t="shared" si="14"/>
        <v>16</v>
      </c>
      <c r="X32" s="21">
        <f t="shared" si="14"/>
        <v>244</v>
      </c>
      <c r="Y32" s="21">
        <f t="shared" si="14"/>
        <v>76</v>
      </c>
      <c r="Z32" s="21">
        <f t="shared" si="14"/>
        <v>18</v>
      </c>
      <c r="AA32" s="21">
        <f t="shared" si="14"/>
        <v>20</v>
      </c>
      <c r="AB32" s="21">
        <f t="shared" si="14"/>
        <v>74</v>
      </c>
      <c r="AC32" s="21">
        <f t="shared" si="14"/>
        <v>30</v>
      </c>
      <c r="AD32" s="21">
        <f t="shared" si="14"/>
        <v>8</v>
      </c>
      <c r="AE32" s="21">
        <f t="shared" si="14"/>
        <v>18</v>
      </c>
      <c r="AF32" s="21">
        <f t="shared" si="14"/>
        <v>0</v>
      </c>
      <c r="AG32" s="21">
        <f t="shared" si="14"/>
        <v>0</v>
      </c>
      <c r="AH32" s="21">
        <f t="shared" si="14"/>
        <v>0</v>
      </c>
      <c r="AI32" s="21">
        <f t="shared" si="14"/>
        <v>0</v>
      </c>
      <c r="AJ32" s="21">
        <f t="shared" si="14"/>
        <v>0</v>
      </c>
      <c r="AK32" s="21">
        <f t="shared" si="14"/>
        <v>0</v>
      </c>
      <c r="AL32" s="21">
        <f t="shared" si="14"/>
        <v>0</v>
      </c>
      <c r="AM32" s="21">
        <f t="shared" si="14"/>
        <v>0</v>
      </c>
      <c r="AN32" s="21">
        <f t="shared" si="14"/>
        <v>258</v>
      </c>
      <c r="AO32" s="21">
        <f t="shared" si="14"/>
        <v>56</v>
      </c>
      <c r="AP32" s="21">
        <f t="shared" si="14"/>
        <v>52</v>
      </c>
      <c r="AQ32" s="21">
        <f t="shared" si="14"/>
        <v>30</v>
      </c>
      <c r="AR32" s="21">
        <f t="shared" si="14"/>
        <v>92</v>
      </c>
      <c r="AS32" s="21">
        <f t="shared" si="14"/>
        <v>0</v>
      </c>
      <c r="AT32" s="21">
        <f t="shared" si="14"/>
        <v>8</v>
      </c>
      <c r="AU32" s="21">
        <f t="shared" si="14"/>
        <v>20</v>
      </c>
      <c r="AV32" s="21">
        <f t="shared" si="14"/>
        <v>164</v>
      </c>
      <c r="AW32" s="21">
        <f t="shared" si="14"/>
        <v>83</v>
      </c>
      <c r="AX32" s="21">
        <f t="shared" si="14"/>
        <v>10</v>
      </c>
      <c r="AY32" s="21">
        <f t="shared" si="14"/>
        <v>8</v>
      </c>
      <c r="AZ32" s="21">
        <f t="shared" si="14"/>
        <v>57</v>
      </c>
      <c r="BA32" s="21">
        <f t="shared" si="14"/>
        <v>4</v>
      </c>
      <c r="BB32" s="21">
        <f t="shared" si="14"/>
        <v>2</v>
      </c>
    </row>
    <row r="33" spans="1:54" s="49" customFormat="1" ht="54" customHeight="1">
      <c r="A33" s="50" t="s">
        <v>73</v>
      </c>
      <c r="B33" s="48" t="s">
        <v>74</v>
      </c>
      <c r="C33" s="48"/>
      <c r="D33" s="48" t="s">
        <v>121</v>
      </c>
      <c r="E33" s="80">
        <f>E34+E35+E36+E37</f>
        <v>200</v>
      </c>
      <c r="F33" s="80">
        <f>F34+F35+F36+F37</f>
        <v>332</v>
      </c>
      <c r="G33" s="80">
        <f>G34+G35+G36+G37</f>
        <v>532</v>
      </c>
      <c r="H33" s="54">
        <f>H34+H35</f>
        <v>0</v>
      </c>
      <c r="I33" s="21">
        <f aca="true" t="shared" si="15" ref="I33:O33">I34+I35</f>
        <v>0</v>
      </c>
      <c r="J33" s="21">
        <f t="shared" si="15"/>
        <v>0</v>
      </c>
      <c r="K33" s="21">
        <f t="shared" si="15"/>
        <v>0</v>
      </c>
      <c r="L33" s="21">
        <f t="shared" si="15"/>
        <v>0</v>
      </c>
      <c r="M33" s="21">
        <f t="shared" si="15"/>
        <v>0</v>
      </c>
      <c r="N33" s="21">
        <f t="shared" si="15"/>
        <v>0</v>
      </c>
      <c r="O33" s="21">
        <f t="shared" si="15"/>
        <v>0</v>
      </c>
      <c r="P33" s="21">
        <f>P34+P35</f>
        <v>180</v>
      </c>
      <c r="Q33" s="21">
        <f aca="true" t="shared" si="16" ref="Q33:BB33">Q34+Q35</f>
        <v>70</v>
      </c>
      <c r="R33" s="21">
        <f t="shared" si="16"/>
        <v>8</v>
      </c>
      <c r="S33" s="21">
        <f t="shared" si="16"/>
        <v>12</v>
      </c>
      <c r="T33" s="21">
        <f t="shared" si="16"/>
        <v>70</v>
      </c>
      <c r="U33" s="21">
        <f t="shared" si="16"/>
        <v>0</v>
      </c>
      <c r="V33" s="21">
        <f t="shared" si="16"/>
        <v>8</v>
      </c>
      <c r="W33" s="21">
        <f t="shared" si="16"/>
        <v>12</v>
      </c>
      <c r="X33" s="21">
        <f t="shared" si="16"/>
        <v>172</v>
      </c>
      <c r="Y33" s="21">
        <f t="shared" si="16"/>
        <v>54</v>
      </c>
      <c r="Z33" s="21">
        <f t="shared" si="16"/>
        <v>10</v>
      </c>
      <c r="AA33" s="21">
        <f t="shared" si="16"/>
        <v>6</v>
      </c>
      <c r="AB33" s="21">
        <f t="shared" si="16"/>
        <v>56</v>
      </c>
      <c r="AC33" s="21">
        <f t="shared" si="16"/>
        <v>30</v>
      </c>
      <c r="AD33" s="21">
        <f t="shared" si="16"/>
        <v>8</v>
      </c>
      <c r="AE33" s="21">
        <f t="shared" si="16"/>
        <v>8</v>
      </c>
      <c r="AF33" s="21">
        <f t="shared" si="16"/>
        <v>0</v>
      </c>
      <c r="AG33" s="21">
        <f t="shared" si="16"/>
        <v>0</v>
      </c>
      <c r="AH33" s="21">
        <f t="shared" si="16"/>
        <v>0</v>
      </c>
      <c r="AI33" s="21">
        <f t="shared" si="16"/>
        <v>0</v>
      </c>
      <c r="AJ33" s="21">
        <f t="shared" si="16"/>
        <v>0</v>
      </c>
      <c r="AK33" s="21">
        <f t="shared" si="16"/>
        <v>0</v>
      </c>
      <c r="AL33" s="21">
        <f t="shared" si="16"/>
        <v>0</v>
      </c>
      <c r="AM33" s="21">
        <f t="shared" si="16"/>
        <v>0</v>
      </c>
      <c r="AN33" s="21">
        <f t="shared" si="16"/>
        <v>0</v>
      </c>
      <c r="AO33" s="21">
        <f t="shared" si="16"/>
        <v>0</v>
      </c>
      <c r="AP33" s="21">
        <f t="shared" si="16"/>
        <v>0</v>
      </c>
      <c r="AQ33" s="21">
        <f t="shared" si="16"/>
        <v>0</v>
      </c>
      <c r="AR33" s="21">
        <f t="shared" si="16"/>
        <v>0</v>
      </c>
      <c r="AS33" s="21">
        <f t="shared" si="16"/>
        <v>0</v>
      </c>
      <c r="AT33" s="21">
        <f t="shared" si="16"/>
        <v>0</v>
      </c>
      <c r="AU33" s="21">
        <f t="shared" si="16"/>
        <v>0</v>
      </c>
      <c r="AV33" s="21">
        <f t="shared" si="16"/>
        <v>0</v>
      </c>
      <c r="AW33" s="21">
        <f t="shared" si="16"/>
        <v>0</v>
      </c>
      <c r="AX33" s="21">
        <f t="shared" si="16"/>
        <v>0</v>
      </c>
      <c r="AY33" s="21">
        <f t="shared" si="16"/>
        <v>0</v>
      </c>
      <c r="AZ33" s="21">
        <f t="shared" si="16"/>
        <v>0</v>
      </c>
      <c r="BA33" s="21">
        <f t="shared" si="16"/>
        <v>0</v>
      </c>
      <c r="BB33" s="21">
        <f t="shared" si="16"/>
        <v>0</v>
      </c>
    </row>
    <row r="34" spans="1:54" ht="34.5" customHeight="1">
      <c r="A34" s="51" t="s">
        <v>21</v>
      </c>
      <c r="B34" s="47" t="s">
        <v>75</v>
      </c>
      <c r="C34" s="47">
        <v>5</v>
      </c>
      <c r="D34" s="47"/>
      <c r="E34" s="47">
        <f>G34-F34</f>
        <v>100</v>
      </c>
      <c r="F34" s="81">
        <v>76</v>
      </c>
      <c r="G34" s="47">
        <f>H34+P34+X34+AF34+AN34+AV34</f>
        <v>176</v>
      </c>
      <c r="H34" s="10">
        <f>I34+J34+K34+L34+O34+M34+N34</f>
        <v>0</v>
      </c>
      <c r="I34" s="69"/>
      <c r="J34" s="69"/>
      <c r="K34" s="69"/>
      <c r="L34" s="69"/>
      <c r="M34" s="69"/>
      <c r="N34" s="69"/>
      <c r="O34" s="69"/>
      <c r="P34" s="21">
        <f t="shared" si="12"/>
        <v>90</v>
      </c>
      <c r="Q34" s="69">
        <v>38</v>
      </c>
      <c r="R34" s="69">
        <v>4</v>
      </c>
      <c r="S34" s="69">
        <v>6</v>
      </c>
      <c r="T34" s="69">
        <v>32</v>
      </c>
      <c r="U34" s="69"/>
      <c r="V34" s="69">
        <v>4</v>
      </c>
      <c r="W34" s="69">
        <v>6</v>
      </c>
      <c r="X34" s="10">
        <f>Y34+Z34+AA34+AB34+AE34+AD34+AC34</f>
        <v>86</v>
      </c>
      <c r="Y34" s="69">
        <v>36</v>
      </c>
      <c r="Z34" s="69">
        <v>6</v>
      </c>
      <c r="AA34" s="69">
        <v>2</v>
      </c>
      <c r="AB34" s="69">
        <v>24</v>
      </c>
      <c r="AC34" s="69">
        <v>10</v>
      </c>
      <c r="AD34" s="69">
        <v>4</v>
      </c>
      <c r="AE34" s="69">
        <v>4</v>
      </c>
      <c r="AF34" s="10">
        <f t="shared" si="3"/>
        <v>0</v>
      </c>
      <c r="AG34" s="63"/>
      <c r="AH34" s="63"/>
      <c r="AI34" s="63"/>
      <c r="AJ34" s="63"/>
      <c r="AK34" s="63"/>
      <c r="AL34" s="63"/>
      <c r="AM34" s="63"/>
      <c r="AN34" s="10">
        <f t="shared" si="6"/>
        <v>0</v>
      </c>
      <c r="AO34" s="69"/>
      <c r="AP34" s="69"/>
      <c r="AQ34" s="69"/>
      <c r="AR34" s="69"/>
      <c r="AS34" s="69"/>
      <c r="AT34" s="69"/>
      <c r="AU34" s="69"/>
      <c r="AV34" s="10">
        <f t="shared" si="5"/>
        <v>0</v>
      </c>
      <c r="AW34" s="69"/>
      <c r="AX34" s="69"/>
      <c r="AY34" s="69"/>
      <c r="AZ34" s="69"/>
      <c r="BA34" s="69"/>
      <c r="BB34" s="69"/>
    </row>
    <row r="35" spans="1:54" ht="36" customHeight="1">
      <c r="A35" s="51" t="s">
        <v>22</v>
      </c>
      <c r="B35" s="47" t="s">
        <v>76</v>
      </c>
      <c r="C35" s="47">
        <v>5</v>
      </c>
      <c r="D35" s="47"/>
      <c r="E35" s="47">
        <f>G35-F35</f>
        <v>100</v>
      </c>
      <c r="F35" s="81">
        <v>76</v>
      </c>
      <c r="G35" s="47">
        <f>H35+P35+X35+AF35+AN35+AV35</f>
        <v>176</v>
      </c>
      <c r="H35" s="10">
        <f>I35+J35+K35+L35+O35+M35+N35</f>
        <v>0</v>
      </c>
      <c r="I35" s="70"/>
      <c r="J35" s="70"/>
      <c r="K35" s="70"/>
      <c r="L35" s="70"/>
      <c r="M35" s="70"/>
      <c r="N35" s="70"/>
      <c r="O35" s="70"/>
      <c r="P35" s="21">
        <f t="shared" si="12"/>
        <v>90</v>
      </c>
      <c r="Q35" s="70">
        <v>32</v>
      </c>
      <c r="R35" s="70">
        <v>4</v>
      </c>
      <c r="S35" s="70">
        <v>6</v>
      </c>
      <c r="T35" s="70">
        <v>38</v>
      </c>
      <c r="U35" s="70"/>
      <c r="V35" s="70">
        <v>4</v>
      </c>
      <c r="W35" s="70">
        <v>6</v>
      </c>
      <c r="X35" s="10">
        <f>Y35+Z35+AA35+AB35+AE35+AD35+AC35</f>
        <v>86</v>
      </c>
      <c r="Y35" s="70">
        <v>18</v>
      </c>
      <c r="Z35" s="70">
        <v>4</v>
      </c>
      <c r="AA35" s="70">
        <v>4</v>
      </c>
      <c r="AB35" s="70">
        <v>32</v>
      </c>
      <c r="AC35" s="70">
        <v>20</v>
      </c>
      <c r="AD35" s="70">
        <v>4</v>
      </c>
      <c r="AE35" s="70">
        <v>4</v>
      </c>
      <c r="AF35" s="10">
        <f t="shared" si="3"/>
        <v>0</v>
      </c>
      <c r="AG35" s="64"/>
      <c r="AH35" s="64"/>
      <c r="AI35" s="64"/>
      <c r="AJ35" s="64"/>
      <c r="AK35" s="64"/>
      <c r="AL35" s="64"/>
      <c r="AM35" s="70"/>
      <c r="AN35" s="10">
        <f t="shared" si="6"/>
        <v>0</v>
      </c>
      <c r="AO35" s="70"/>
      <c r="AP35" s="70"/>
      <c r="AQ35" s="70"/>
      <c r="AR35" s="70"/>
      <c r="AS35" s="70"/>
      <c r="AT35" s="70"/>
      <c r="AU35" s="44"/>
      <c r="AV35" s="10">
        <f t="shared" si="5"/>
        <v>0</v>
      </c>
      <c r="AW35" s="70"/>
      <c r="AX35" s="70"/>
      <c r="AY35" s="70"/>
      <c r="AZ35" s="70"/>
      <c r="BA35" s="70"/>
      <c r="BB35" s="70"/>
    </row>
    <row r="36" spans="1:54" ht="13.5" customHeight="1">
      <c r="A36" s="51" t="s">
        <v>77</v>
      </c>
      <c r="B36" s="47" t="s">
        <v>78</v>
      </c>
      <c r="C36" s="47">
        <v>6</v>
      </c>
      <c r="D36" s="47"/>
      <c r="E36" s="47"/>
      <c r="F36" s="81">
        <v>72</v>
      </c>
      <c r="G36" s="47">
        <f>H36+P36+X36+AF36+AN36+AV36</f>
        <v>72</v>
      </c>
      <c r="H36" s="10">
        <f>I36+J36+K36+L36+O36+M36+N36</f>
        <v>0</v>
      </c>
      <c r="I36" s="70"/>
      <c r="J36" s="70"/>
      <c r="K36" s="70"/>
      <c r="L36" s="70"/>
      <c r="M36" s="70"/>
      <c r="N36" s="70"/>
      <c r="O36" s="70"/>
      <c r="P36" s="21">
        <f t="shared" si="12"/>
        <v>0</v>
      </c>
      <c r="Q36" s="71"/>
      <c r="R36" s="71"/>
      <c r="S36" s="71"/>
      <c r="T36" s="71"/>
      <c r="U36" s="71"/>
      <c r="V36" s="71"/>
      <c r="W36" s="71"/>
      <c r="X36" s="10">
        <f t="shared" si="4"/>
        <v>0</v>
      </c>
      <c r="Y36" s="70"/>
      <c r="Z36" s="70"/>
      <c r="AA36" s="70"/>
      <c r="AB36" s="70"/>
      <c r="AC36" s="70"/>
      <c r="AD36" s="70"/>
      <c r="AE36" s="70"/>
      <c r="AF36" s="10">
        <f t="shared" si="3"/>
        <v>72</v>
      </c>
      <c r="AG36" s="70"/>
      <c r="AH36" s="70"/>
      <c r="AI36" s="70"/>
      <c r="AJ36" s="70">
        <v>72</v>
      </c>
      <c r="AK36" s="70"/>
      <c r="AL36" s="70"/>
      <c r="AM36" s="70"/>
      <c r="AN36" s="10">
        <f t="shared" si="6"/>
        <v>0</v>
      </c>
      <c r="AO36" s="70"/>
      <c r="AP36" s="70"/>
      <c r="AQ36" s="70"/>
      <c r="AR36" s="70"/>
      <c r="AS36" s="70"/>
      <c r="AT36" s="70"/>
      <c r="AU36" s="70"/>
      <c r="AV36" s="10">
        <f t="shared" si="5"/>
        <v>0</v>
      </c>
      <c r="AW36" s="70"/>
      <c r="AX36" s="70"/>
      <c r="AY36" s="70"/>
      <c r="AZ36" s="70"/>
      <c r="BA36" s="70"/>
      <c r="BB36" s="70"/>
    </row>
    <row r="37" spans="1:54" ht="12.75" customHeight="1">
      <c r="A37" s="51" t="s">
        <v>79</v>
      </c>
      <c r="B37" s="47" t="s">
        <v>80</v>
      </c>
      <c r="C37" s="47">
        <v>6</v>
      </c>
      <c r="D37" s="47"/>
      <c r="E37" s="47"/>
      <c r="F37" s="81">
        <v>108</v>
      </c>
      <c r="G37" s="47">
        <f>H37+P37+X37+AF37+AN37+AV37</f>
        <v>108</v>
      </c>
      <c r="H37" s="10">
        <f>I37+J37+K37+L37+O37+M37+N37</f>
        <v>0</v>
      </c>
      <c r="I37" s="70"/>
      <c r="J37" s="70"/>
      <c r="K37" s="70"/>
      <c r="L37" s="70"/>
      <c r="M37" s="70"/>
      <c r="N37" s="70"/>
      <c r="O37" s="70"/>
      <c r="P37" s="21">
        <f t="shared" si="12"/>
        <v>0</v>
      </c>
      <c r="Q37" s="70"/>
      <c r="R37" s="70"/>
      <c r="S37" s="70"/>
      <c r="T37" s="70"/>
      <c r="U37" s="70"/>
      <c r="V37" s="70"/>
      <c r="W37" s="70"/>
      <c r="X37" s="10">
        <f t="shared" si="4"/>
        <v>0</v>
      </c>
      <c r="Y37" s="70"/>
      <c r="Z37" s="70"/>
      <c r="AA37" s="70"/>
      <c r="AB37" s="70"/>
      <c r="AC37" s="70"/>
      <c r="AD37" s="70"/>
      <c r="AE37" s="70"/>
      <c r="AF37" s="10">
        <f t="shared" si="3"/>
        <v>108</v>
      </c>
      <c r="AG37" s="63"/>
      <c r="AH37" s="63"/>
      <c r="AI37" s="63"/>
      <c r="AJ37" s="63">
        <v>108</v>
      </c>
      <c r="AK37" s="63"/>
      <c r="AL37" s="70"/>
      <c r="AM37" s="70"/>
      <c r="AN37" s="10">
        <f t="shared" si="6"/>
        <v>0</v>
      </c>
      <c r="AO37" s="70"/>
      <c r="AP37" s="70"/>
      <c r="AQ37" s="70"/>
      <c r="AR37" s="70"/>
      <c r="AS37" s="70"/>
      <c r="AT37" s="70"/>
      <c r="AU37" s="70"/>
      <c r="AV37" s="10">
        <f t="shared" si="5"/>
        <v>0</v>
      </c>
      <c r="AW37" s="70"/>
      <c r="AX37" s="70"/>
      <c r="AY37" s="70"/>
      <c r="AZ37" s="70"/>
      <c r="BA37" s="70"/>
      <c r="BB37" s="70"/>
    </row>
    <row r="38" spans="1:54" s="49" customFormat="1" ht="53.25" customHeight="1">
      <c r="A38" s="50" t="s">
        <v>81</v>
      </c>
      <c r="B38" s="48" t="s">
        <v>82</v>
      </c>
      <c r="C38" s="48"/>
      <c r="D38" s="48" t="s">
        <v>121</v>
      </c>
      <c r="E38" s="80">
        <f>E39+E40+E41+E42</f>
        <v>176</v>
      </c>
      <c r="F38" s="80">
        <f>F39+F40+F41+F42</f>
        <v>332</v>
      </c>
      <c r="G38" s="80">
        <f>G39+G40+G41+G42</f>
        <v>508</v>
      </c>
      <c r="H38" s="10">
        <f>I38+J38+K38+L38+O38</f>
        <v>0</v>
      </c>
      <c r="I38" s="10">
        <f aca="true" t="shared" si="17" ref="I38:W38">J38+K38+L38+M38+P38</f>
        <v>0</v>
      </c>
      <c r="J38" s="10">
        <f t="shared" si="17"/>
        <v>0</v>
      </c>
      <c r="K38" s="10">
        <f t="shared" si="17"/>
        <v>0</v>
      </c>
      <c r="L38" s="10">
        <f t="shared" si="17"/>
        <v>0</v>
      </c>
      <c r="M38" s="10">
        <f t="shared" si="17"/>
        <v>0</v>
      </c>
      <c r="N38" s="10">
        <f t="shared" si="17"/>
        <v>0</v>
      </c>
      <c r="O38" s="10">
        <f t="shared" si="17"/>
        <v>0</v>
      </c>
      <c r="P38" s="10">
        <f t="shared" si="17"/>
        <v>0</v>
      </c>
      <c r="Q38" s="10">
        <f t="shared" si="17"/>
        <v>0</v>
      </c>
      <c r="R38" s="10">
        <f t="shared" si="17"/>
        <v>0</v>
      </c>
      <c r="S38" s="10">
        <f t="shared" si="17"/>
        <v>0</v>
      </c>
      <c r="T38" s="10">
        <f t="shared" si="17"/>
        <v>0</v>
      </c>
      <c r="U38" s="10">
        <f t="shared" si="17"/>
        <v>0</v>
      </c>
      <c r="V38" s="10">
        <f t="shared" si="17"/>
        <v>0</v>
      </c>
      <c r="W38" s="10">
        <f t="shared" si="17"/>
        <v>0</v>
      </c>
      <c r="X38" s="10">
        <f t="shared" si="4"/>
        <v>0</v>
      </c>
      <c r="Y38" s="10">
        <f aca="true" t="shared" si="18" ref="Y38:AE38">Z38+AA38+AB38+AC38+AF38</f>
        <v>0</v>
      </c>
      <c r="Z38" s="10">
        <f t="shared" si="18"/>
        <v>0</v>
      </c>
      <c r="AA38" s="10">
        <f t="shared" si="18"/>
        <v>0</v>
      </c>
      <c r="AB38" s="10">
        <f t="shared" si="18"/>
        <v>0</v>
      </c>
      <c r="AC38" s="10">
        <f t="shared" si="18"/>
        <v>0</v>
      </c>
      <c r="AD38" s="10">
        <f t="shared" si="18"/>
        <v>0</v>
      </c>
      <c r="AE38" s="10">
        <f t="shared" si="18"/>
        <v>0</v>
      </c>
      <c r="AF38" s="10">
        <f t="shared" si="3"/>
        <v>0</v>
      </c>
      <c r="AG38" s="10">
        <f aca="true" t="shared" si="19" ref="AG38:BB38">AH38+AI38+AJ38+AK38+AN38</f>
        <v>0</v>
      </c>
      <c r="AH38" s="10">
        <f t="shared" si="19"/>
        <v>0</v>
      </c>
      <c r="AI38" s="10">
        <f t="shared" si="19"/>
        <v>0</v>
      </c>
      <c r="AJ38" s="10">
        <f t="shared" si="19"/>
        <v>0</v>
      </c>
      <c r="AK38" s="10">
        <f t="shared" si="19"/>
        <v>0</v>
      </c>
      <c r="AL38" s="10">
        <f t="shared" si="19"/>
        <v>0</v>
      </c>
      <c r="AM38" s="10">
        <f t="shared" si="19"/>
        <v>0</v>
      </c>
      <c r="AN38" s="10">
        <f t="shared" si="19"/>
        <v>0</v>
      </c>
      <c r="AO38" s="10">
        <f t="shared" si="19"/>
        <v>0</v>
      </c>
      <c r="AP38" s="10">
        <f t="shared" si="19"/>
        <v>0</v>
      </c>
      <c r="AQ38" s="10">
        <f t="shared" si="19"/>
        <v>0</v>
      </c>
      <c r="AR38" s="10">
        <f t="shared" si="19"/>
        <v>0</v>
      </c>
      <c r="AS38" s="10">
        <f t="shared" si="19"/>
        <v>0</v>
      </c>
      <c r="AT38" s="10">
        <f t="shared" si="19"/>
        <v>0</v>
      </c>
      <c r="AU38" s="10">
        <f t="shared" si="19"/>
        <v>0</v>
      </c>
      <c r="AV38" s="10">
        <f t="shared" si="19"/>
        <v>0</v>
      </c>
      <c r="AW38" s="10">
        <f t="shared" si="19"/>
        <v>0</v>
      </c>
      <c r="AX38" s="10">
        <f t="shared" si="19"/>
        <v>0</v>
      </c>
      <c r="AY38" s="10">
        <f t="shared" si="19"/>
        <v>0</v>
      </c>
      <c r="AZ38" s="10">
        <f t="shared" si="19"/>
        <v>0</v>
      </c>
      <c r="BA38" s="10">
        <f t="shared" si="19"/>
        <v>0</v>
      </c>
      <c r="BB38" s="10">
        <f t="shared" si="19"/>
        <v>0</v>
      </c>
    </row>
    <row r="39" spans="1:54" ht="45.75" customHeight="1">
      <c r="A39" s="51" t="s">
        <v>23</v>
      </c>
      <c r="B39" s="47" t="s">
        <v>83</v>
      </c>
      <c r="C39" s="47"/>
      <c r="D39" s="47">
        <v>6</v>
      </c>
      <c r="E39" s="47">
        <f>G39-F39</f>
        <v>92</v>
      </c>
      <c r="F39" s="81">
        <v>76</v>
      </c>
      <c r="G39" s="47">
        <f>H39+P39+X39+AF39+AN39+AV39</f>
        <v>168</v>
      </c>
      <c r="H39" s="10">
        <f>I39+J39+K39+L39+O39+M39+N39</f>
        <v>0</v>
      </c>
      <c r="I39" s="70"/>
      <c r="J39" s="70"/>
      <c r="K39" s="70"/>
      <c r="L39" s="70"/>
      <c r="M39" s="70"/>
      <c r="N39" s="70"/>
      <c r="O39" s="70"/>
      <c r="P39" s="21">
        <f t="shared" si="12"/>
        <v>0</v>
      </c>
      <c r="Q39" s="70"/>
      <c r="R39" s="70"/>
      <c r="S39" s="69"/>
      <c r="T39" s="70"/>
      <c r="U39" s="70"/>
      <c r="V39" s="70"/>
      <c r="W39" s="70"/>
      <c r="X39" s="10">
        <f t="shared" si="4"/>
        <v>0</v>
      </c>
      <c r="Y39" s="63"/>
      <c r="Z39" s="63"/>
      <c r="AA39" s="63"/>
      <c r="AB39" s="63"/>
      <c r="AC39" s="63"/>
      <c r="AD39" s="63"/>
      <c r="AE39" s="63"/>
      <c r="AF39" s="10">
        <f>AG39+AH39+AI39+AJ39+AM39+AK39+AL39</f>
        <v>168</v>
      </c>
      <c r="AG39" s="70">
        <v>54</v>
      </c>
      <c r="AH39" s="70">
        <v>16</v>
      </c>
      <c r="AI39" s="70">
        <v>10</v>
      </c>
      <c r="AJ39" s="70">
        <v>52</v>
      </c>
      <c r="AK39" s="70">
        <v>20</v>
      </c>
      <c r="AL39" s="70">
        <v>4</v>
      </c>
      <c r="AM39" s="70">
        <v>12</v>
      </c>
      <c r="AN39" s="10">
        <f t="shared" si="6"/>
        <v>0</v>
      </c>
      <c r="AO39" s="70"/>
      <c r="AP39" s="70"/>
      <c r="AQ39" s="70"/>
      <c r="AR39" s="70"/>
      <c r="AS39" s="70"/>
      <c r="AT39" s="70"/>
      <c r="AU39" s="70"/>
      <c r="AV39" s="10">
        <f t="shared" si="5"/>
        <v>0</v>
      </c>
      <c r="AW39" s="70"/>
      <c r="AX39" s="70"/>
      <c r="AY39" s="70"/>
      <c r="AZ39" s="70"/>
      <c r="BA39" s="70"/>
      <c r="BB39" s="44"/>
    </row>
    <row r="40" spans="1:54" ht="47.25" customHeight="1">
      <c r="A40" s="51" t="s">
        <v>84</v>
      </c>
      <c r="B40" s="47" t="s">
        <v>85</v>
      </c>
      <c r="C40" s="47"/>
      <c r="D40" s="47">
        <v>6</v>
      </c>
      <c r="E40" s="47">
        <f>G40-F40</f>
        <v>84</v>
      </c>
      <c r="F40" s="81">
        <v>76</v>
      </c>
      <c r="G40" s="47">
        <f>H40+P40+X40+AF40+AN40+AV40</f>
        <v>160</v>
      </c>
      <c r="H40" s="10">
        <f>I40+J40+K40+L40+O40+M40+N40</f>
        <v>0</v>
      </c>
      <c r="I40" s="70"/>
      <c r="J40" s="70"/>
      <c r="K40" s="70"/>
      <c r="L40" s="70"/>
      <c r="M40" s="70"/>
      <c r="N40" s="70"/>
      <c r="O40" s="70"/>
      <c r="P40" s="21">
        <f t="shared" si="12"/>
        <v>0</v>
      </c>
      <c r="Q40" s="70"/>
      <c r="R40" s="70"/>
      <c r="S40" s="69"/>
      <c r="T40" s="70"/>
      <c r="U40" s="70"/>
      <c r="V40" s="70"/>
      <c r="W40" s="70"/>
      <c r="X40" s="10">
        <f t="shared" si="4"/>
        <v>0</v>
      </c>
      <c r="Y40" s="70"/>
      <c r="Z40" s="70"/>
      <c r="AA40" s="70"/>
      <c r="AB40" s="70"/>
      <c r="AC40" s="70"/>
      <c r="AD40" s="70"/>
      <c r="AE40" s="71"/>
      <c r="AF40" s="10">
        <f>AG40+AH40+AI40+AJ40+AM40+AK40+AL40</f>
        <v>160</v>
      </c>
      <c r="AG40" s="70">
        <v>46</v>
      </c>
      <c r="AH40" s="70">
        <v>14</v>
      </c>
      <c r="AI40" s="70">
        <v>22</v>
      </c>
      <c r="AJ40" s="70">
        <v>56</v>
      </c>
      <c r="AK40" s="70">
        <v>10</v>
      </c>
      <c r="AL40" s="70">
        <v>4</v>
      </c>
      <c r="AM40" s="70">
        <v>8</v>
      </c>
      <c r="AN40" s="10">
        <f t="shared" si="6"/>
        <v>0</v>
      </c>
      <c r="AO40" s="70"/>
      <c r="AP40" s="70"/>
      <c r="AQ40" s="70"/>
      <c r="AR40" s="70"/>
      <c r="AS40" s="70"/>
      <c r="AT40" s="70"/>
      <c r="AU40" s="70"/>
      <c r="AV40" s="10">
        <f t="shared" si="5"/>
        <v>0</v>
      </c>
      <c r="AW40" s="70"/>
      <c r="AX40" s="70"/>
      <c r="AY40" s="70"/>
      <c r="AZ40" s="70"/>
      <c r="BA40" s="70"/>
      <c r="BB40" s="70"/>
    </row>
    <row r="41" spans="1:54" ht="11.25" customHeight="1">
      <c r="A41" s="51" t="s">
        <v>86</v>
      </c>
      <c r="B41" s="47" t="s">
        <v>78</v>
      </c>
      <c r="C41" s="47">
        <v>6</v>
      </c>
      <c r="D41" s="47"/>
      <c r="E41" s="47"/>
      <c r="F41" s="81">
        <v>72</v>
      </c>
      <c r="G41" s="47">
        <f aca="true" t="shared" si="20" ref="G41:G48">H41+P41+X41+AF41+AN41+AV41</f>
        <v>72</v>
      </c>
      <c r="H41" s="10">
        <f>I41+J41+K41+L41+O41+M41+N41</f>
        <v>0</v>
      </c>
      <c r="I41" s="69"/>
      <c r="J41" s="69"/>
      <c r="K41" s="69"/>
      <c r="L41" s="69"/>
      <c r="M41" s="69"/>
      <c r="N41" s="69"/>
      <c r="O41" s="69"/>
      <c r="P41" s="21">
        <f t="shared" si="12"/>
        <v>0</v>
      </c>
      <c r="Q41" s="69"/>
      <c r="R41" s="69"/>
      <c r="S41" s="69"/>
      <c r="T41" s="69"/>
      <c r="U41" s="69"/>
      <c r="V41" s="69"/>
      <c r="W41" s="69"/>
      <c r="X41" s="10">
        <f t="shared" si="4"/>
        <v>0</v>
      </c>
      <c r="Y41" s="69"/>
      <c r="Z41" s="69"/>
      <c r="AA41" s="69"/>
      <c r="AB41" s="69"/>
      <c r="AC41" s="69"/>
      <c r="AD41" s="69"/>
      <c r="AE41" s="69"/>
      <c r="AF41" s="10">
        <f t="shared" si="3"/>
        <v>72</v>
      </c>
      <c r="AG41" s="69"/>
      <c r="AH41" s="69"/>
      <c r="AI41" s="69"/>
      <c r="AJ41" s="69">
        <v>72</v>
      </c>
      <c r="AK41" s="69"/>
      <c r="AL41" s="69"/>
      <c r="AM41" s="69"/>
      <c r="AN41" s="10">
        <f t="shared" si="6"/>
        <v>0</v>
      </c>
      <c r="AO41" s="67"/>
      <c r="AP41" s="67"/>
      <c r="AQ41" s="67"/>
      <c r="AR41" s="67"/>
      <c r="AS41" s="67"/>
      <c r="AT41" s="67"/>
      <c r="AU41" s="67"/>
      <c r="AV41" s="10">
        <f t="shared" si="5"/>
        <v>0</v>
      </c>
      <c r="AW41" s="67"/>
      <c r="AX41" s="67"/>
      <c r="AY41" s="67"/>
      <c r="AZ41" s="67"/>
      <c r="BA41" s="67"/>
      <c r="BB41" s="67"/>
    </row>
    <row r="42" spans="1:54" ht="24.75" customHeight="1">
      <c r="A42" s="51" t="s">
        <v>87</v>
      </c>
      <c r="B42" s="47" t="s">
        <v>80</v>
      </c>
      <c r="C42" s="47">
        <v>6</v>
      </c>
      <c r="D42" s="47"/>
      <c r="E42" s="47"/>
      <c r="F42" s="81">
        <v>108</v>
      </c>
      <c r="G42" s="47">
        <f t="shared" si="20"/>
        <v>108</v>
      </c>
      <c r="H42" s="10">
        <f>I42+J42+K42+L42+O42+M42+N42</f>
        <v>0</v>
      </c>
      <c r="I42" s="69"/>
      <c r="J42" s="69"/>
      <c r="K42" s="69"/>
      <c r="L42" s="69"/>
      <c r="M42" s="69"/>
      <c r="N42" s="69"/>
      <c r="O42" s="69"/>
      <c r="P42" s="21">
        <f t="shared" si="12"/>
        <v>0</v>
      </c>
      <c r="Q42" s="69"/>
      <c r="R42" s="69"/>
      <c r="S42" s="69"/>
      <c r="T42" s="69"/>
      <c r="U42" s="69"/>
      <c r="V42" s="69"/>
      <c r="W42" s="69"/>
      <c r="X42" s="10">
        <f t="shared" si="4"/>
        <v>0</v>
      </c>
      <c r="Y42" s="70"/>
      <c r="Z42" s="70"/>
      <c r="AA42" s="70"/>
      <c r="AB42" s="70"/>
      <c r="AC42" s="70"/>
      <c r="AD42" s="69"/>
      <c r="AE42" s="69"/>
      <c r="AF42" s="10">
        <f t="shared" si="3"/>
        <v>108</v>
      </c>
      <c r="AG42" s="70"/>
      <c r="AH42" s="70"/>
      <c r="AI42" s="70"/>
      <c r="AJ42" s="70">
        <v>108</v>
      </c>
      <c r="AK42" s="70"/>
      <c r="AL42" s="69"/>
      <c r="AM42" s="69"/>
      <c r="AN42" s="10">
        <f t="shared" si="6"/>
        <v>0</v>
      </c>
      <c r="AO42" s="67"/>
      <c r="AP42" s="67"/>
      <c r="AQ42" s="67"/>
      <c r="AR42" s="67"/>
      <c r="AS42" s="67"/>
      <c r="AT42" s="67"/>
      <c r="AU42" s="67"/>
      <c r="AV42" s="10">
        <f t="shared" si="5"/>
        <v>0</v>
      </c>
      <c r="AW42" s="69"/>
      <c r="AX42" s="69"/>
      <c r="AY42" s="69"/>
      <c r="AZ42" s="69"/>
      <c r="BA42" s="69"/>
      <c r="BB42" s="69"/>
    </row>
    <row r="43" spans="1:54" s="49" customFormat="1" ht="64.5" customHeight="1">
      <c r="A43" s="50" t="s">
        <v>88</v>
      </c>
      <c r="B43" s="48" t="s">
        <v>89</v>
      </c>
      <c r="C43" s="48"/>
      <c r="D43" s="48" t="s">
        <v>123</v>
      </c>
      <c r="E43" s="80">
        <f>E44+E45+E46+E47+E48</f>
        <v>222</v>
      </c>
      <c r="F43" s="80">
        <f>F44+F45+F46+F47+F48</f>
        <v>488</v>
      </c>
      <c r="G43" s="80">
        <f>G44+G45+G46+G47+G48</f>
        <v>710</v>
      </c>
      <c r="H43" s="10">
        <f aca="true" t="shared" si="21" ref="H43:H49">I43+J43+K43+L43+O43</f>
        <v>0</v>
      </c>
      <c r="I43" s="21">
        <f aca="true" t="shared" si="22" ref="I43:O43">I44+I45+I46</f>
        <v>0</v>
      </c>
      <c r="J43" s="21">
        <f t="shared" si="22"/>
        <v>0</v>
      </c>
      <c r="K43" s="21">
        <f t="shared" si="22"/>
        <v>0</v>
      </c>
      <c r="L43" s="21">
        <f t="shared" si="22"/>
        <v>0</v>
      </c>
      <c r="M43" s="21">
        <f t="shared" si="22"/>
        <v>0</v>
      </c>
      <c r="N43" s="21">
        <f t="shared" si="22"/>
        <v>0</v>
      </c>
      <c r="O43" s="21">
        <f t="shared" si="22"/>
        <v>0</v>
      </c>
      <c r="P43" s="21">
        <f>P44+P45+P46</f>
        <v>0</v>
      </c>
      <c r="Q43" s="21">
        <f aca="true" t="shared" si="23" ref="Q43:BB43">Q44+Q45+Q46</f>
        <v>0</v>
      </c>
      <c r="R43" s="21">
        <f t="shared" si="23"/>
        <v>0</v>
      </c>
      <c r="S43" s="21">
        <f t="shared" si="23"/>
        <v>0</v>
      </c>
      <c r="T43" s="21">
        <f t="shared" si="23"/>
        <v>0</v>
      </c>
      <c r="U43" s="21">
        <f t="shared" si="23"/>
        <v>0</v>
      </c>
      <c r="V43" s="21">
        <f t="shared" si="23"/>
        <v>0</v>
      </c>
      <c r="W43" s="21">
        <f t="shared" si="23"/>
        <v>0</v>
      </c>
      <c r="X43" s="21">
        <f t="shared" si="23"/>
        <v>0</v>
      </c>
      <c r="Y43" s="21">
        <f t="shared" si="23"/>
        <v>0</v>
      </c>
      <c r="Z43" s="21">
        <f t="shared" si="23"/>
        <v>0</v>
      </c>
      <c r="AA43" s="21">
        <f t="shared" si="23"/>
        <v>0</v>
      </c>
      <c r="AB43" s="21">
        <f t="shared" si="23"/>
        <v>0</v>
      </c>
      <c r="AC43" s="21">
        <f t="shared" si="23"/>
        <v>0</v>
      </c>
      <c r="AD43" s="21">
        <f t="shared" si="23"/>
        <v>0</v>
      </c>
      <c r="AE43" s="21">
        <f t="shared" si="23"/>
        <v>0</v>
      </c>
      <c r="AF43" s="21">
        <f t="shared" si="23"/>
        <v>0</v>
      </c>
      <c r="AG43" s="21">
        <f t="shared" si="23"/>
        <v>0</v>
      </c>
      <c r="AH43" s="21">
        <f t="shared" si="23"/>
        <v>0</v>
      </c>
      <c r="AI43" s="21">
        <f t="shared" si="23"/>
        <v>0</v>
      </c>
      <c r="AJ43" s="21">
        <f t="shared" si="23"/>
        <v>0</v>
      </c>
      <c r="AK43" s="21">
        <f t="shared" si="23"/>
        <v>0</v>
      </c>
      <c r="AL43" s="21">
        <f t="shared" si="23"/>
        <v>0</v>
      </c>
      <c r="AM43" s="21">
        <f t="shared" si="23"/>
        <v>0</v>
      </c>
      <c r="AN43" s="21">
        <f t="shared" si="23"/>
        <v>258</v>
      </c>
      <c r="AO43" s="21">
        <f t="shared" si="23"/>
        <v>56</v>
      </c>
      <c r="AP43" s="21">
        <f t="shared" si="23"/>
        <v>52</v>
      </c>
      <c r="AQ43" s="21">
        <f t="shared" si="23"/>
        <v>30</v>
      </c>
      <c r="AR43" s="21">
        <f t="shared" si="23"/>
        <v>92</v>
      </c>
      <c r="AS43" s="21">
        <f t="shared" si="23"/>
        <v>0</v>
      </c>
      <c r="AT43" s="21">
        <f t="shared" si="23"/>
        <v>8</v>
      </c>
      <c r="AU43" s="21">
        <f t="shared" si="23"/>
        <v>20</v>
      </c>
      <c r="AV43" s="21">
        <f t="shared" si="23"/>
        <v>164</v>
      </c>
      <c r="AW43" s="21">
        <f t="shared" si="23"/>
        <v>83</v>
      </c>
      <c r="AX43" s="21">
        <f t="shared" si="23"/>
        <v>10</v>
      </c>
      <c r="AY43" s="21">
        <f t="shared" si="23"/>
        <v>8</v>
      </c>
      <c r="AZ43" s="21">
        <f t="shared" si="23"/>
        <v>57</v>
      </c>
      <c r="BA43" s="21">
        <f t="shared" si="23"/>
        <v>4</v>
      </c>
      <c r="BB43" s="21">
        <f t="shared" si="23"/>
        <v>2</v>
      </c>
    </row>
    <row r="44" spans="1:54" ht="43.5" customHeight="1">
      <c r="A44" s="51" t="s">
        <v>90</v>
      </c>
      <c r="B44" s="47" t="s">
        <v>91</v>
      </c>
      <c r="C44" s="47"/>
      <c r="D44" s="47">
        <v>7</v>
      </c>
      <c r="E44" s="47">
        <f>G44-F44</f>
        <v>52</v>
      </c>
      <c r="F44" s="81">
        <v>104</v>
      </c>
      <c r="G44" s="47">
        <f>H44+P44+X44+AF44+AN44+AV44</f>
        <v>156</v>
      </c>
      <c r="H44" s="10">
        <f t="shared" si="21"/>
        <v>0</v>
      </c>
      <c r="I44" s="72"/>
      <c r="J44" s="72"/>
      <c r="K44" s="72"/>
      <c r="L44" s="72"/>
      <c r="M44" s="72"/>
      <c r="N44" s="72"/>
      <c r="O44" s="72"/>
      <c r="P44" s="21">
        <f t="shared" si="12"/>
        <v>0</v>
      </c>
      <c r="Q44" s="72"/>
      <c r="R44" s="72"/>
      <c r="S44" s="70"/>
      <c r="T44" s="70"/>
      <c r="U44" s="70"/>
      <c r="V44" s="70"/>
      <c r="W44" s="70"/>
      <c r="X44" s="10">
        <f t="shared" si="4"/>
        <v>0</v>
      </c>
      <c r="Y44" s="70"/>
      <c r="Z44" s="70"/>
      <c r="AA44" s="70"/>
      <c r="AB44" s="70"/>
      <c r="AC44" s="70"/>
      <c r="AD44" s="70"/>
      <c r="AE44" s="70"/>
      <c r="AF44" s="10">
        <f t="shared" si="3"/>
        <v>0</v>
      </c>
      <c r="AG44" s="70"/>
      <c r="AH44" s="70"/>
      <c r="AI44" s="70"/>
      <c r="AJ44" s="70"/>
      <c r="AK44" s="70"/>
      <c r="AL44" s="70"/>
      <c r="AM44" s="70"/>
      <c r="AN44" s="10">
        <f>AO44+AQ44+AR44+AU44+AP44+AT44</f>
        <v>156</v>
      </c>
      <c r="AO44" s="63">
        <v>32</v>
      </c>
      <c r="AP44" s="63">
        <v>26</v>
      </c>
      <c r="AQ44" s="63">
        <v>26</v>
      </c>
      <c r="AR44" s="63">
        <v>56</v>
      </c>
      <c r="AS44" s="63"/>
      <c r="AT44" s="63">
        <v>4</v>
      </c>
      <c r="AU44" s="63">
        <v>12</v>
      </c>
      <c r="AV44" s="10">
        <f t="shared" si="5"/>
        <v>0</v>
      </c>
      <c r="AW44" s="70"/>
      <c r="AX44" s="70"/>
      <c r="AY44" s="70"/>
      <c r="AZ44" s="70"/>
      <c r="BA44" s="70"/>
      <c r="BB44" s="70"/>
    </row>
    <row r="45" spans="1:54" ht="45" customHeight="1">
      <c r="A45" s="51" t="s">
        <v>92</v>
      </c>
      <c r="B45" s="47" t="s">
        <v>93</v>
      </c>
      <c r="C45" s="47"/>
      <c r="D45" s="47">
        <v>7</v>
      </c>
      <c r="E45" s="47">
        <f>G45-F45</f>
        <v>54</v>
      </c>
      <c r="F45" s="81">
        <v>48</v>
      </c>
      <c r="G45" s="47">
        <f t="shared" si="20"/>
        <v>102</v>
      </c>
      <c r="H45" s="10">
        <f t="shared" si="21"/>
        <v>0</v>
      </c>
      <c r="I45" s="72"/>
      <c r="J45" s="72"/>
      <c r="K45" s="72"/>
      <c r="L45" s="72"/>
      <c r="M45" s="72"/>
      <c r="N45" s="72"/>
      <c r="O45" s="72"/>
      <c r="P45" s="21">
        <f t="shared" si="12"/>
        <v>0</v>
      </c>
      <c r="Q45" s="72"/>
      <c r="R45" s="72"/>
      <c r="S45" s="70"/>
      <c r="T45" s="70"/>
      <c r="U45" s="70"/>
      <c r="V45" s="70"/>
      <c r="W45" s="70"/>
      <c r="X45" s="10">
        <f t="shared" si="4"/>
        <v>0</v>
      </c>
      <c r="Y45" s="70"/>
      <c r="Z45" s="70"/>
      <c r="AA45" s="70"/>
      <c r="AB45" s="70"/>
      <c r="AC45" s="70"/>
      <c r="AD45" s="70"/>
      <c r="AE45" s="70"/>
      <c r="AF45" s="10">
        <f t="shared" si="3"/>
        <v>0</v>
      </c>
      <c r="AG45" s="70"/>
      <c r="AH45" s="70"/>
      <c r="AI45" s="70"/>
      <c r="AJ45" s="70"/>
      <c r="AK45" s="70"/>
      <c r="AL45" s="70"/>
      <c r="AM45" s="70"/>
      <c r="AN45" s="10">
        <f>AO45+AQ45+AR45+AU45+AP45+AT45</f>
        <v>102</v>
      </c>
      <c r="AO45" s="63">
        <v>24</v>
      </c>
      <c r="AP45" s="63">
        <v>26</v>
      </c>
      <c r="AQ45" s="63">
        <v>4</v>
      </c>
      <c r="AR45" s="63">
        <v>36</v>
      </c>
      <c r="AS45" s="63"/>
      <c r="AT45" s="63">
        <v>4</v>
      </c>
      <c r="AU45" s="63">
        <v>8</v>
      </c>
      <c r="AV45" s="10">
        <f t="shared" si="5"/>
        <v>0</v>
      </c>
      <c r="AW45" s="70"/>
      <c r="AX45" s="70"/>
      <c r="AY45" s="70"/>
      <c r="AZ45" s="70"/>
      <c r="BA45" s="70"/>
      <c r="BB45" s="70"/>
    </row>
    <row r="46" spans="1:54" ht="43.5" customHeight="1">
      <c r="A46" s="51" t="s">
        <v>94</v>
      </c>
      <c r="B46" s="47" t="s">
        <v>95</v>
      </c>
      <c r="C46" s="47"/>
      <c r="D46" s="47">
        <v>8</v>
      </c>
      <c r="E46" s="47">
        <f>G46-F46</f>
        <v>116</v>
      </c>
      <c r="F46" s="81">
        <v>48</v>
      </c>
      <c r="G46" s="47">
        <f t="shared" si="20"/>
        <v>164</v>
      </c>
      <c r="H46" s="10">
        <f t="shared" si="21"/>
        <v>0</v>
      </c>
      <c r="I46" s="72"/>
      <c r="J46" s="72"/>
      <c r="K46" s="72"/>
      <c r="L46" s="72"/>
      <c r="M46" s="72"/>
      <c r="N46" s="72"/>
      <c r="O46" s="72"/>
      <c r="P46" s="21">
        <f t="shared" si="12"/>
        <v>0</v>
      </c>
      <c r="Q46" s="72"/>
      <c r="R46" s="72"/>
      <c r="S46" s="70"/>
      <c r="T46" s="70"/>
      <c r="U46" s="70"/>
      <c r="V46" s="70"/>
      <c r="W46" s="70"/>
      <c r="X46" s="10">
        <f t="shared" si="4"/>
        <v>0</v>
      </c>
      <c r="Y46" s="70"/>
      <c r="Z46" s="70"/>
      <c r="AA46" s="70"/>
      <c r="AB46" s="70"/>
      <c r="AC46" s="70"/>
      <c r="AD46" s="70"/>
      <c r="AE46" s="70"/>
      <c r="AF46" s="10">
        <f t="shared" si="3"/>
        <v>0</v>
      </c>
      <c r="AG46" s="70"/>
      <c r="AH46" s="70"/>
      <c r="AI46" s="70"/>
      <c r="AJ46" s="70"/>
      <c r="AK46" s="70"/>
      <c r="AL46" s="70"/>
      <c r="AM46" s="70"/>
      <c r="AN46" s="10">
        <f t="shared" si="6"/>
        <v>0</v>
      </c>
      <c r="AO46" s="63"/>
      <c r="AP46" s="63"/>
      <c r="AQ46" s="63"/>
      <c r="AR46" s="63"/>
      <c r="AS46" s="63"/>
      <c r="AT46" s="63"/>
      <c r="AU46" s="63"/>
      <c r="AV46" s="10">
        <f>AW46+AX46+AY46+AZ46+BB46+BA46</f>
        <v>164</v>
      </c>
      <c r="AW46" s="70">
        <v>83</v>
      </c>
      <c r="AX46" s="70">
        <v>10</v>
      </c>
      <c r="AY46" s="70">
        <v>8</v>
      </c>
      <c r="AZ46" s="70">
        <v>57</v>
      </c>
      <c r="BA46" s="70">
        <v>4</v>
      </c>
      <c r="BB46" s="70">
        <v>2</v>
      </c>
    </row>
    <row r="47" spans="1:54" ht="11.25" customHeight="1">
      <c r="A47" s="51" t="s">
        <v>96</v>
      </c>
      <c r="B47" s="47" t="s">
        <v>78</v>
      </c>
      <c r="C47" s="47">
        <v>8</v>
      </c>
      <c r="D47" s="47"/>
      <c r="E47" s="47"/>
      <c r="F47" s="81">
        <v>108</v>
      </c>
      <c r="G47" s="47">
        <f t="shared" si="20"/>
        <v>108</v>
      </c>
      <c r="H47" s="10">
        <f t="shared" si="21"/>
        <v>0</v>
      </c>
      <c r="I47" s="72"/>
      <c r="J47" s="72"/>
      <c r="K47" s="72"/>
      <c r="L47" s="72"/>
      <c r="M47" s="72"/>
      <c r="N47" s="72"/>
      <c r="O47" s="72"/>
      <c r="P47" s="21">
        <f t="shared" si="12"/>
        <v>0</v>
      </c>
      <c r="Q47" s="72"/>
      <c r="R47" s="72"/>
      <c r="S47" s="70"/>
      <c r="T47" s="70"/>
      <c r="U47" s="70"/>
      <c r="V47" s="70"/>
      <c r="W47" s="70"/>
      <c r="X47" s="10">
        <f t="shared" si="4"/>
        <v>0</v>
      </c>
      <c r="Y47" s="70"/>
      <c r="Z47" s="70"/>
      <c r="AA47" s="70"/>
      <c r="AB47" s="70"/>
      <c r="AC47" s="70"/>
      <c r="AD47" s="70"/>
      <c r="AE47" s="70"/>
      <c r="AF47" s="10">
        <f t="shared" si="3"/>
        <v>0</v>
      </c>
      <c r="AG47" s="70"/>
      <c r="AH47" s="70"/>
      <c r="AI47" s="70"/>
      <c r="AJ47" s="70"/>
      <c r="AK47" s="70"/>
      <c r="AL47" s="70"/>
      <c r="AM47" s="70"/>
      <c r="AN47" s="10">
        <f t="shared" si="6"/>
        <v>0</v>
      </c>
      <c r="AO47" s="63"/>
      <c r="AP47" s="63"/>
      <c r="AQ47" s="63"/>
      <c r="AR47" s="63"/>
      <c r="AS47" s="63"/>
      <c r="AT47" s="63"/>
      <c r="AU47" s="63"/>
      <c r="AV47" s="10">
        <f t="shared" si="5"/>
        <v>108</v>
      </c>
      <c r="AW47" s="63"/>
      <c r="AX47" s="63"/>
      <c r="AY47" s="63"/>
      <c r="AZ47" s="63">
        <v>108</v>
      </c>
      <c r="BA47" s="63"/>
      <c r="BB47" s="63"/>
    </row>
    <row r="48" spans="1:54" ht="22.5" customHeight="1">
      <c r="A48" s="51" t="s">
        <v>97</v>
      </c>
      <c r="B48" s="47" t="s">
        <v>80</v>
      </c>
      <c r="C48" s="47">
        <v>8</v>
      </c>
      <c r="D48" s="47"/>
      <c r="E48" s="47"/>
      <c r="F48" s="81">
        <v>180</v>
      </c>
      <c r="G48" s="47">
        <f t="shared" si="20"/>
        <v>180</v>
      </c>
      <c r="H48" s="10">
        <f t="shared" si="21"/>
        <v>0</v>
      </c>
      <c r="I48" s="72"/>
      <c r="J48" s="72"/>
      <c r="K48" s="72"/>
      <c r="L48" s="72"/>
      <c r="M48" s="72"/>
      <c r="N48" s="72"/>
      <c r="O48" s="72"/>
      <c r="P48" s="21">
        <f t="shared" si="12"/>
        <v>0</v>
      </c>
      <c r="Q48" s="72"/>
      <c r="R48" s="72"/>
      <c r="S48" s="70"/>
      <c r="T48" s="70"/>
      <c r="U48" s="70"/>
      <c r="V48" s="70"/>
      <c r="W48" s="70"/>
      <c r="X48" s="10">
        <f t="shared" si="4"/>
        <v>0</v>
      </c>
      <c r="Y48" s="70"/>
      <c r="Z48" s="70"/>
      <c r="AA48" s="70"/>
      <c r="AB48" s="70"/>
      <c r="AC48" s="70"/>
      <c r="AD48" s="70"/>
      <c r="AE48" s="70"/>
      <c r="AF48" s="10">
        <f t="shared" si="3"/>
        <v>0</v>
      </c>
      <c r="AG48" s="70"/>
      <c r="AH48" s="70"/>
      <c r="AI48" s="70"/>
      <c r="AJ48" s="70"/>
      <c r="AK48" s="70"/>
      <c r="AL48" s="70"/>
      <c r="AM48" s="70"/>
      <c r="AN48" s="10">
        <f t="shared" si="6"/>
        <v>0</v>
      </c>
      <c r="AO48" s="70"/>
      <c r="AP48" s="70"/>
      <c r="AQ48" s="70"/>
      <c r="AR48" s="70"/>
      <c r="AS48" s="70"/>
      <c r="AT48" s="70"/>
      <c r="AU48" s="70"/>
      <c r="AV48" s="10">
        <f t="shared" si="5"/>
        <v>180</v>
      </c>
      <c r="AW48" s="63"/>
      <c r="AX48" s="63"/>
      <c r="AY48" s="63"/>
      <c r="AZ48" s="63">
        <v>180</v>
      </c>
      <c r="BA48" s="63"/>
      <c r="BB48" s="63"/>
    </row>
    <row r="49" spans="1:54" s="49" customFormat="1" ht="36.75" customHeight="1">
      <c r="A49" s="51" t="s">
        <v>98</v>
      </c>
      <c r="B49" s="47" t="s">
        <v>148</v>
      </c>
      <c r="C49" s="48"/>
      <c r="D49" s="48" t="s">
        <v>122</v>
      </c>
      <c r="E49" s="80">
        <f>E50+E51+E52</f>
        <v>109</v>
      </c>
      <c r="F49" s="80">
        <f>F50+F51+F52</f>
        <v>252</v>
      </c>
      <c r="G49" s="80">
        <f>G50+G51+G52</f>
        <v>361</v>
      </c>
      <c r="H49" s="10">
        <f t="shared" si="21"/>
        <v>0</v>
      </c>
      <c r="I49" s="21">
        <f aca="true" t="shared" si="24" ref="I49:O49">I50</f>
        <v>0</v>
      </c>
      <c r="J49" s="21">
        <f t="shared" si="24"/>
        <v>0</v>
      </c>
      <c r="K49" s="21">
        <f t="shared" si="24"/>
        <v>0</v>
      </c>
      <c r="L49" s="21">
        <f t="shared" si="24"/>
        <v>0</v>
      </c>
      <c r="M49" s="21">
        <f t="shared" si="24"/>
        <v>0</v>
      </c>
      <c r="N49" s="21">
        <f t="shared" si="24"/>
        <v>0</v>
      </c>
      <c r="O49" s="21">
        <f t="shared" si="24"/>
        <v>0</v>
      </c>
      <c r="P49" s="21">
        <f>P50</f>
        <v>37</v>
      </c>
      <c r="Q49" s="21">
        <f aca="true" t="shared" si="25" ref="Q49:BB49">Q50</f>
        <v>10</v>
      </c>
      <c r="R49" s="21">
        <f t="shared" si="25"/>
        <v>8</v>
      </c>
      <c r="S49" s="21">
        <f t="shared" si="25"/>
        <v>2</v>
      </c>
      <c r="T49" s="21">
        <f t="shared" si="25"/>
        <v>13</v>
      </c>
      <c r="U49" s="21">
        <f t="shared" si="25"/>
        <v>0</v>
      </c>
      <c r="V49" s="21">
        <f t="shared" si="25"/>
        <v>0</v>
      </c>
      <c r="W49" s="21">
        <f t="shared" si="25"/>
        <v>4</v>
      </c>
      <c r="X49" s="21">
        <f t="shared" si="25"/>
        <v>72</v>
      </c>
      <c r="Y49" s="21">
        <f t="shared" si="25"/>
        <v>22</v>
      </c>
      <c r="Z49" s="21">
        <f t="shared" si="25"/>
        <v>8</v>
      </c>
      <c r="AA49" s="21">
        <f t="shared" si="25"/>
        <v>14</v>
      </c>
      <c r="AB49" s="21">
        <f t="shared" si="25"/>
        <v>18</v>
      </c>
      <c r="AC49" s="21">
        <f t="shared" si="25"/>
        <v>0</v>
      </c>
      <c r="AD49" s="21">
        <f t="shared" si="25"/>
        <v>0</v>
      </c>
      <c r="AE49" s="21">
        <f t="shared" si="25"/>
        <v>10</v>
      </c>
      <c r="AF49" s="21">
        <f t="shared" si="25"/>
        <v>0</v>
      </c>
      <c r="AG49" s="21">
        <f t="shared" si="25"/>
        <v>0</v>
      </c>
      <c r="AH49" s="21">
        <f t="shared" si="25"/>
        <v>0</v>
      </c>
      <c r="AI49" s="21">
        <f t="shared" si="25"/>
        <v>0</v>
      </c>
      <c r="AJ49" s="21">
        <f t="shared" si="25"/>
        <v>0</v>
      </c>
      <c r="AK49" s="21">
        <f t="shared" si="25"/>
        <v>0</v>
      </c>
      <c r="AL49" s="21">
        <f t="shared" si="25"/>
        <v>0</v>
      </c>
      <c r="AM49" s="21">
        <f t="shared" si="25"/>
        <v>0</v>
      </c>
      <c r="AN49" s="21">
        <f t="shared" si="25"/>
        <v>0</v>
      </c>
      <c r="AO49" s="21">
        <f t="shared" si="25"/>
        <v>0</v>
      </c>
      <c r="AP49" s="21">
        <f t="shared" si="25"/>
        <v>0</v>
      </c>
      <c r="AQ49" s="21">
        <f t="shared" si="25"/>
        <v>0</v>
      </c>
      <c r="AR49" s="21">
        <f t="shared" si="25"/>
        <v>0</v>
      </c>
      <c r="AS49" s="21">
        <f t="shared" si="25"/>
        <v>0</v>
      </c>
      <c r="AT49" s="21">
        <f t="shared" si="25"/>
        <v>0</v>
      </c>
      <c r="AU49" s="21">
        <f t="shared" si="25"/>
        <v>0</v>
      </c>
      <c r="AV49" s="21">
        <f t="shared" si="25"/>
        <v>0</v>
      </c>
      <c r="AW49" s="21">
        <f t="shared" si="25"/>
        <v>0</v>
      </c>
      <c r="AX49" s="21">
        <f t="shared" si="25"/>
        <v>0</v>
      </c>
      <c r="AY49" s="21">
        <f t="shared" si="25"/>
        <v>0</v>
      </c>
      <c r="AZ49" s="21">
        <f t="shared" si="25"/>
        <v>0</v>
      </c>
      <c r="BA49" s="21">
        <f t="shared" si="25"/>
        <v>0</v>
      </c>
      <c r="BB49" s="21">
        <f t="shared" si="25"/>
        <v>0</v>
      </c>
    </row>
    <row r="50" spans="1:54" s="49" customFormat="1" ht="34.5" customHeight="1">
      <c r="A50" s="51" t="s">
        <v>108</v>
      </c>
      <c r="B50" s="47" t="s">
        <v>149</v>
      </c>
      <c r="C50" s="48">
        <v>4.5</v>
      </c>
      <c r="D50" s="48"/>
      <c r="E50" s="47">
        <f>P50+X50</f>
        <v>109</v>
      </c>
      <c r="F50" s="80">
        <v>0</v>
      </c>
      <c r="G50" s="47">
        <f>P50+X50</f>
        <v>109</v>
      </c>
      <c r="H50" s="10"/>
      <c r="I50" s="69"/>
      <c r="J50" s="69"/>
      <c r="K50" s="69"/>
      <c r="L50" s="69"/>
      <c r="M50" s="69"/>
      <c r="N50" s="69"/>
      <c r="O50" s="69"/>
      <c r="P50" s="21">
        <f>Q50+R50+S50+T50+W50+V50+U50</f>
        <v>37</v>
      </c>
      <c r="Q50" s="69">
        <v>10</v>
      </c>
      <c r="R50" s="69">
        <v>8</v>
      </c>
      <c r="S50" s="69">
        <v>2</v>
      </c>
      <c r="T50" s="69">
        <v>13</v>
      </c>
      <c r="U50" s="69"/>
      <c r="V50" s="69"/>
      <c r="W50" s="69">
        <v>4</v>
      </c>
      <c r="X50" s="10">
        <f t="shared" si="4"/>
        <v>72</v>
      </c>
      <c r="Y50" s="69">
        <v>22</v>
      </c>
      <c r="Z50" s="69">
        <v>8</v>
      </c>
      <c r="AA50" s="69">
        <v>14</v>
      </c>
      <c r="AB50" s="69">
        <v>18</v>
      </c>
      <c r="AC50" s="69"/>
      <c r="AD50" s="69"/>
      <c r="AE50" s="69">
        <v>10</v>
      </c>
      <c r="AF50" s="10"/>
      <c r="AG50" s="69"/>
      <c r="AH50" s="69"/>
      <c r="AI50" s="69"/>
      <c r="AJ50" s="69"/>
      <c r="AK50" s="69"/>
      <c r="AL50" s="69"/>
      <c r="AM50" s="69"/>
      <c r="AN50" s="10">
        <f t="shared" si="6"/>
        <v>0</v>
      </c>
      <c r="AO50" s="69"/>
      <c r="AP50" s="69"/>
      <c r="AQ50" s="69"/>
      <c r="AR50" s="69"/>
      <c r="AS50" s="69"/>
      <c r="AT50" s="69"/>
      <c r="AU50" s="69"/>
      <c r="AV50" s="10"/>
      <c r="AW50" s="69"/>
      <c r="AX50" s="69"/>
      <c r="AY50" s="69"/>
      <c r="AZ50" s="69"/>
      <c r="BA50" s="69"/>
      <c r="BB50" s="69"/>
    </row>
    <row r="51" spans="1:54" ht="15.75" customHeight="1">
      <c r="A51" s="51" t="s">
        <v>99</v>
      </c>
      <c r="B51" s="47" t="s">
        <v>78</v>
      </c>
      <c r="C51" s="47">
        <v>5</v>
      </c>
      <c r="D51" s="47"/>
      <c r="E51" s="47"/>
      <c r="F51" s="81">
        <v>72</v>
      </c>
      <c r="G51" s="47">
        <f>H51+P51+X51+AF51+AN51+AV51</f>
        <v>72</v>
      </c>
      <c r="H51" s="10">
        <f>I51+J51+K51+L51+O51</f>
        <v>0</v>
      </c>
      <c r="I51" s="70"/>
      <c r="J51" s="70"/>
      <c r="K51" s="70"/>
      <c r="L51" s="70"/>
      <c r="M51" s="70"/>
      <c r="N51" s="70"/>
      <c r="O51" s="70"/>
      <c r="P51" s="21">
        <f t="shared" si="12"/>
        <v>0</v>
      </c>
      <c r="Q51" s="70"/>
      <c r="R51" s="70"/>
      <c r="S51" s="70"/>
      <c r="T51" s="70"/>
      <c r="U51" s="70"/>
      <c r="V51" s="70"/>
      <c r="W51" s="70"/>
      <c r="X51" s="10">
        <f t="shared" si="4"/>
        <v>72</v>
      </c>
      <c r="Y51" s="70"/>
      <c r="Z51" s="70"/>
      <c r="AA51" s="70"/>
      <c r="AB51" s="70">
        <v>72</v>
      </c>
      <c r="AC51" s="70"/>
      <c r="AD51" s="70"/>
      <c r="AE51" s="70"/>
      <c r="AF51" s="10">
        <f>AG51+AH51+AI51+AJ51+AM51</f>
        <v>0</v>
      </c>
      <c r="AG51" s="70"/>
      <c r="AH51" s="70"/>
      <c r="AI51" s="70"/>
      <c r="AJ51" s="70"/>
      <c r="AK51" s="70"/>
      <c r="AL51" s="70"/>
      <c r="AM51" s="70"/>
      <c r="AN51" s="10">
        <f t="shared" si="6"/>
        <v>0</v>
      </c>
      <c r="AO51" s="70"/>
      <c r="AP51" s="70"/>
      <c r="AQ51" s="70"/>
      <c r="AR51" s="70"/>
      <c r="AS51" s="70"/>
      <c r="AT51" s="70"/>
      <c r="AU51" s="70"/>
      <c r="AV51" s="10">
        <f t="shared" si="5"/>
        <v>0</v>
      </c>
      <c r="AW51" s="70"/>
      <c r="AX51" s="70"/>
      <c r="AY51" s="70"/>
      <c r="AZ51" s="70"/>
      <c r="BA51" s="70"/>
      <c r="BB51" s="70"/>
    </row>
    <row r="52" spans="1:54" ht="21" customHeight="1">
      <c r="A52" s="51" t="s">
        <v>100</v>
      </c>
      <c r="B52" s="47" t="s">
        <v>80</v>
      </c>
      <c r="C52" s="47">
        <v>5</v>
      </c>
      <c r="D52" s="47"/>
      <c r="E52" s="47"/>
      <c r="F52" s="81">
        <v>180</v>
      </c>
      <c r="G52" s="47">
        <f>H52+P52+X52+AF52+AN52+AV52</f>
        <v>180</v>
      </c>
      <c r="H52" s="10">
        <f>I52+J52+K52+L52+O52</f>
        <v>0</v>
      </c>
      <c r="I52" s="70"/>
      <c r="J52" s="70"/>
      <c r="K52" s="70"/>
      <c r="L52" s="70"/>
      <c r="M52" s="70"/>
      <c r="N52" s="70"/>
      <c r="O52" s="70"/>
      <c r="P52" s="21">
        <f t="shared" si="12"/>
        <v>0</v>
      </c>
      <c r="Q52" s="70"/>
      <c r="R52" s="70"/>
      <c r="S52" s="70"/>
      <c r="T52" s="70"/>
      <c r="U52" s="70"/>
      <c r="V52" s="70"/>
      <c r="W52" s="70"/>
      <c r="X52" s="10">
        <f t="shared" si="4"/>
        <v>180</v>
      </c>
      <c r="Y52" s="70"/>
      <c r="Z52" s="70"/>
      <c r="AA52" s="70"/>
      <c r="AB52" s="70">
        <v>180</v>
      </c>
      <c r="AC52" s="70"/>
      <c r="AD52" s="70"/>
      <c r="AE52" s="70"/>
      <c r="AF52" s="10">
        <f>AG52+AH52+AI52+AJ52+AM52</f>
        <v>0</v>
      </c>
      <c r="AG52" s="70"/>
      <c r="AH52" s="70"/>
      <c r="AI52" s="70"/>
      <c r="AJ52" s="70"/>
      <c r="AK52" s="70"/>
      <c r="AL52" s="70"/>
      <c r="AM52" s="70"/>
      <c r="AN52" s="10">
        <f t="shared" si="6"/>
        <v>0</v>
      </c>
      <c r="AO52" s="70"/>
      <c r="AP52" s="70"/>
      <c r="AQ52" s="70"/>
      <c r="AR52" s="70"/>
      <c r="AS52" s="70"/>
      <c r="AT52" s="70"/>
      <c r="AU52" s="70"/>
      <c r="AV52" s="10">
        <f t="shared" si="5"/>
        <v>0</v>
      </c>
      <c r="AW52" s="70"/>
      <c r="AX52" s="70"/>
      <c r="AY52" s="70"/>
      <c r="AZ52" s="70"/>
      <c r="BA52" s="70"/>
      <c r="BB52" s="70"/>
    </row>
    <row r="53" spans="1:54" ht="15.75" customHeight="1">
      <c r="A53" s="51" t="s">
        <v>101</v>
      </c>
      <c r="B53" s="47" t="s">
        <v>102</v>
      </c>
      <c r="C53" s="47"/>
      <c r="D53" s="47"/>
      <c r="E53" s="47"/>
      <c r="F53" s="81">
        <v>144</v>
      </c>
      <c r="G53" s="47">
        <v>144</v>
      </c>
      <c r="H53" s="10">
        <f>I53+J53+K53+L53+O53</f>
        <v>0</v>
      </c>
      <c r="I53" s="72"/>
      <c r="J53" s="72"/>
      <c r="K53" s="72"/>
      <c r="L53" s="72"/>
      <c r="M53" s="72"/>
      <c r="N53" s="72"/>
      <c r="O53" s="72"/>
      <c r="P53" s="21">
        <f t="shared" si="12"/>
        <v>0</v>
      </c>
      <c r="Q53" s="72"/>
      <c r="R53" s="72"/>
      <c r="S53" s="70"/>
      <c r="T53" s="70"/>
      <c r="U53" s="70"/>
      <c r="V53" s="70"/>
      <c r="W53" s="70"/>
      <c r="X53" s="10">
        <f t="shared" si="4"/>
        <v>0</v>
      </c>
      <c r="Y53" s="70"/>
      <c r="Z53" s="70"/>
      <c r="AA53" s="70"/>
      <c r="AB53" s="70"/>
      <c r="AC53" s="70"/>
      <c r="AD53" s="70"/>
      <c r="AE53" s="70"/>
      <c r="AF53" s="10">
        <f>AG53+AH53+AI53+AJ53+AM53</f>
        <v>0</v>
      </c>
      <c r="AG53" s="70"/>
      <c r="AH53" s="70"/>
      <c r="AI53" s="70"/>
      <c r="AJ53" s="70"/>
      <c r="AK53" s="70"/>
      <c r="AL53" s="70"/>
      <c r="AM53" s="70"/>
      <c r="AN53" s="10">
        <f t="shared" si="6"/>
        <v>0</v>
      </c>
      <c r="AO53" s="70"/>
      <c r="AP53" s="70"/>
      <c r="AQ53" s="70"/>
      <c r="AR53" s="70"/>
      <c r="AS53" s="70"/>
      <c r="AT53" s="70"/>
      <c r="AU53" s="70"/>
      <c r="AV53" s="10">
        <f t="shared" si="5"/>
        <v>144</v>
      </c>
      <c r="AW53" s="70"/>
      <c r="AX53" s="70"/>
      <c r="AY53" s="70"/>
      <c r="AZ53" s="70">
        <v>144</v>
      </c>
      <c r="BA53" s="70"/>
      <c r="BB53" s="70"/>
    </row>
    <row r="54" spans="1:54" ht="21.75" customHeight="1">
      <c r="A54" s="51"/>
      <c r="B54" s="47" t="s">
        <v>103</v>
      </c>
      <c r="C54" s="47"/>
      <c r="D54" s="47"/>
      <c r="E54" s="47"/>
      <c r="F54" s="81">
        <v>180</v>
      </c>
      <c r="G54" s="47">
        <v>180</v>
      </c>
      <c r="H54" s="10">
        <f>I54+J54+K54+L54+O54</f>
        <v>0</v>
      </c>
      <c r="I54" s="72"/>
      <c r="J54" s="72"/>
      <c r="K54" s="72"/>
      <c r="L54" s="72"/>
      <c r="M54" s="72"/>
      <c r="N54" s="72"/>
      <c r="O54" s="72"/>
      <c r="P54" s="21">
        <f t="shared" si="12"/>
        <v>0</v>
      </c>
      <c r="Q54" s="72"/>
      <c r="R54" s="72"/>
      <c r="S54" s="70"/>
      <c r="T54" s="70"/>
      <c r="U54" s="70"/>
      <c r="V54" s="70"/>
      <c r="W54" s="70"/>
      <c r="X54" s="10">
        <f t="shared" si="4"/>
        <v>0</v>
      </c>
      <c r="Y54" s="70"/>
      <c r="Z54" s="70"/>
      <c r="AA54" s="70"/>
      <c r="AB54" s="70"/>
      <c r="AC54" s="70"/>
      <c r="AD54" s="70"/>
      <c r="AE54" s="70"/>
      <c r="AF54" s="10">
        <f>AG54+AH54+AI54+AJ54+AM54</f>
        <v>0</v>
      </c>
      <c r="AG54" s="70"/>
      <c r="AH54" s="70"/>
      <c r="AI54" s="70"/>
      <c r="AJ54" s="73"/>
      <c r="AK54" s="73"/>
      <c r="AL54" s="73"/>
      <c r="AM54" s="70"/>
      <c r="AN54" s="10">
        <f t="shared" si="6"/>
        <v>0</v>
      </c>
      <c r="AO54" s="70"/>
      <c r="AP54" s="70"/>
      <c r="AQ54" s="70"/>
      <c r="AR54" s="70"/>
      <c r="AS54" s="70"/>
      <c r="AT54" s="70"/>
      <c r="AU54" s="70"/>
      <c r="AV54" s="10">
        <f t="shared" si="5"/>
        <v>0</v>
      </c>
      <c r="AW54" s="70"/>
      <c r="AX54" s="70"/>
      <c r="AY54" s="70"/>
      <c r="AZ54" s="70"/>
      <c r="BA54" s="70"/>
      <c r="BB54" s="70"/>
    </row>
    <row r="55" spans="1:54" ht="22.5" customHeight="1">
      <c r="A55" s="51"/>
      <c r="B55" s="47" t="s">
        <v>104</v>
      </c>
      <c r="C55" s="47"/>
      <c r="D55" s="47"/>
      <c r="E55" s="47"/>
      <c r="F55" s="81">
        <v>1296</v>
      </c>
      <c r="G55" s="47">
        <f>H55+P55+X55+AF55+AN55+AV55</f>
        <v>0</v>
      </c>
      <c r="H55" s="10">
        <f>I55+J55+K55+L55+O55</f>
        <v>0</v>
      </c>
      <c r="I55" s="72"/>
      <c r="J55" s="72"/>
      <c r="K55" s="72"/>
      <c r="L55" s="72"/>
      <c r="M55" s="72"/>
      <c r="N55" s="72"/>
      <c r="O55" s="72"/>
      <c r="P55" s="21">
        <f t="shared" si="12"/>
        <v>0</v>
      </c>
      <c r="Q55" s="72"/>
      <c r="R55" s="72"/>
      <c r="S55" s="70"/>
      <c r="T55" s="70"/>
      <c r="U55" s="70"/>
      <c r="V55" s="70"/>
      <c r="W55" s="70"/>
      <c r="X55" s="10">
        <f t="shared" si="4"/>
        <v>0</v>
      </c>
      <c r="Y55" s="70"/>
      <c r="Z55" s="70"/>
      <c r="AA55" s="70"/>
      <c r="AB55" s="70"/>
      <c r="AC55" s="70"/>
      <c r="AD55" s="70"/>
      <c r="AE55" s="70"/>
      <c r="AF55" s="10">
        <f>AG55+AH55+AI55+AJ55+AM55</f>
        <v>0</v>
      </c>
      <c r="AG55" s="70"/>
      <c r="AH55" s="70"/>
      <c r="AI55" s="70"/>
      <c r="AJ55" s="73"/>
      <c r="AK55" s="73"/>
      <c r="AL55" s="73"/>
      <c r="AM55" s="70"/>
      <c r="AN55" s="10">
        <f t="shared" si="6"/>
        <v>0</v>
      </c>
      <c r="AO55" s="70"/>
      <c r="AP55" s="70"/>
      <c r="AQ55" s="70"/>
      <c r="AR55" s="70"/>
      <c r="AS55" s="70"/>
      <c r="AT55" s="70"/>
      <c r="AU55" s="70"/>
      <c r="AV55" s="10">
        <f t="shared" si="5"/>
        <v>0</v>
      </c>
      <c r="AW55" s="70"/>
      <c r="AX55" s="70"/>
      <c r="AY55" s="70"/>
      <c r="AZ55" s="70"/>
      <c r="BA55" s="70"/>
      <c r="BB55" s="70"/>
    </row>
    <row r="56" spans="1:54" ht="25.5" customHeight="1">
      <c r="A56" s="51" t="s">
        <v>105</v>
      </c>
      <c r="B56" s="47" t="s">
        <v>24</v>
      </c>
      <c r="C56" s="47"/>
      <c r="D56" s="47"/>
      <c r="E56" s="47"/>
      <c r="F56" s="81">
        <v>216</v>
      </c>
      <c r="G56" s="47">
        <v>216</v>
      </c>
      <c r="H56" s="26"/>
      <c r="I56" s="72"/>
      <c r="J56" s="72"/>
      <c r="K56" s="72"/>
      <c r="L56" s="72"/>
      <c r="M56" s="72"/>
      <c r="N56" s="72"/>
      <c r="O56" s="72"/>
      <c r="P56" s="21">
        <f t="shared" si="12"/>
        <v>0</v>
      </c>
      <c r="Q56" s="72"/>
      <c r="R56" s="72"/>
      <c r="S56" s="70"/>
      <c r="T56" s="70"/>
      <c r="U56" s="70"/>
      <c r="V56" s="70"/>
      <c r="W56" s="70"/>
      <c r="X56" s="74"/>
      <c r="Y56" s="70"/>
      <c r="Z56" s="70"/>
      <c r="AA56" s="70"/>
      <c r="AB56" s="70"/>
      <c r="AC56" s="70"/>
      <c r="AD56" s="70"/>
      <c r="AE56" s="70"/>
      <c r="AF56" s="74"/>
      <c r="AG56" s="70"/>
      <c r="AH56" s="70"/>
      <c r="AI56" s="70"/>
      <c r="AJ56" s="73"/>
      <c r="AK56" s="73"/>
      <c r="AL56" s="73"/>
      <c r="AM56" s="70"/>
      <c r="AN56" s="74"/>
      <c r="AO56" s="70"/>
      <c r="AP56" s="70"/>
      <c r="AQ56" s="70"/>
      <c r="AR56" s="70"/>
      <c r="AS56" s="70"/>
      <c r="AT56" s="70"/>
      <c r="AU56" s="70"/>
      <c r="AV56" s="74"/>
      <c r="AW56" s="70"/>
      <c r="AX56" s="70"/>
      <c r="AY56" s="70"/>
      <c r="AZ56" s="70"/>
      <c r="BA56" s="70"/>
      <c r="BB56" s="70"/>
    </row>
    <row r="57" spans="1:54" ht="11.25" customHeight="1">
      <c r="A57" s="16"/>
      <c r="B57" s="46" t="s">
        <v>25</v>
      </c>
      <c r="C57" s="46"/>
      <c r="D57" s="46"/>
      <c r="E57" s="82">
        <v>1296</v>
      </c>
      <c r="F57" s="82">
        <f>F56+F55+F54+F53+F49+F43+F38+F33+F31+F30+F29+F28+F27+F26+F25+F24+F23+F22+F21+F19+F17+F16+F15+F13+F12+F11+F10</f>
        <v>4464</v>
      </c>
      <c r="G57" s="82">
        <f>G56+G55+G54+G53+G49+G43+G38+G33+G31+G30+G29+G28+G27+G26+G25+G24+G23+G22+G21+G19+G17+G16+G15+G13+G12+G11+G10</f>
        <v>4358</v>
      </c>
      <c r="H57" s="15">
        <f>I57+J57+K57+L57+M57+N57+O57</f>
        <v>612</v>
      </c>
      <c r="I57" s="14">
        <f>I9+I14+I18+I34+I35+I39+I40+I44+I45+I46+I50</f>
        <v>262</v>
      </c>
      <c r="J57" s="14">
        <f>J9+J14+J18+J34+J35+J39+J40+J44+J45+J46+J50</f>
        <v>60</v>
      </c>
      <c r="K57" s="14">
        <f>K9+K14+K18+K34+K35+K39+K40+K44+K45+K46+K50</f>
        <v>34</v>
      </c>
      <c r="L57" s="14">
        <f>L9+L14+L18+L34+L35+L39+L40+L44+L45+L46+L50</f>
        <v>228</v>
      </c>
      <c r="M57" s="14"/>
      <c r="N57" s="14">
        <f>N9+N14+N18+N34+N35+N39+N40+N44+N45+N46+N50</f>
        <v>0</v>
      </c>
      <c r="O57" s="14">
        <f>O9+O14+O18+O34+O35+O39+O40+O44+O45+O46+O50</f>
        <v>28</v>
      </c>
      <c r="P57" s="14">
        <f>P9+P14+P18+P32</f>
        <v>828</v>
      </c>
      <c r="Q57" s="14">
        <f aca="true" t="shared" si="26" ref="Q57:W57">Q9+Q14+Q18+Q32</f>
        <v>324</v>
      </c>
      <c r="R57" s="14">
        <f t="shared" si="26"/>
        <v>78</v>
      </c>
      <c r="S57" s="14">
        <f t="shared" si="26"/>
        <v>26</v>
      </c>
      <c r="T57" s="14">
        <f t="shared" si="26"/>
        <v>348</v>
      </c>
      <c r="U57" s="14">
        <f t="shared" si="26"/>
        <v>0</v>
      </c>
      <c r="V57" s="14">
        <f t="shared" si="26"/>
        <v>12</v>
      </c>
      <c r="W57" s="14">
        <f t="shared" si="26"/>
        <v>40</v>
      </c>
      <c r="X57" s="14">
        <f>Y57+Z57+AA57+AB57+AC57+AD57+AE57</f>
        <v>324</v>
      </c>
      <c r="Y57" s="14">
        <f aca="true" t="shared" si="27" ref="Y57:AE57">Y9+Y14+Y18+Y34+Y35+Y39+Y40+Y44+Y45+Y46+Y50</f>
        <v>88</v>
      </c>
      <c r="Z57" s="14">
        <f t="shared" si="27"/>
        <v>18</v>
      </c>
      <c r="AA57" s="14">
        <f t="shared" si="27"/>
        <v>28</v>
      </c>
      <c r="AB57" s="14">
        <f t="shared" si="27"/>
        <v>122</v>
      </c>
      <c r="AC57" s="14">
        <f t="shared" si="27"/>
        <v>30</v>
      </c>
      <c r="AD57" s="14">
        <f t="shared" si="27"/>
        <v>10</v>
      </c>
      <c r="AE57" s="14">
        <f t="shared" si="27"/>
        <v>28</v>
      </c>
      <c r="AF57" s="14">
        <f>AG57+AH57+AI57+AJ57+AK57+AL57+AM57</f>
        <v>450</v>
      </c>
      <c r="AG57" s="14">
        <f aca="true" t="shared" si="28" ref="AG57:AM57">AG9+AG14+AG18+AG34+AG35+AG39+AG40+AG44+AG45+AG46+AG50</f>
        <v>136</v>
      </c>
      <c r="AH57" s="14">
        <f t="shared" si="28"/>
        <v>38</v>
      </c>
      <c r="AI57" s="14">
        <f t="shared" si="28"/>
        <v>32</v>
      </c>
      <c r="AJ57" s="14">
        <f t="shared" si="28"/>
        <v>184</v>
      </c>
      <c r="AK57" s="14">
        <f t="shared" si="28"/>
        <v>30</v>
      </c>
      <c r="AL57" s="14">
        <f t="shared" si="28"/>
        <v>8</v>
      </c>
      <c r="AM57" s="14">
        <f t="shared" si="28"/>
        <v>22</v>
      </c>
      <c r="AN57" s="14">
        <f>AO57+AP57+AQ57+AR57+AS57+AT57+AU57</f>
        <v>594</v>
      </c>
      <c r="AO57" s="14">
        <f aca="true" t="shared" si="29" ref="AO57:AU57">AO9+AO14+AO18+AO34+AO35+AO39+AO40+AO44+AO45+AO46+AO50</f>
        <v>164</v>
      </c>
      <c r="AP57" s="14">
        <f t="shared" si="29"/>
        <v>70</v>
      </c>
      <c r="AQ57" s="14">
        <f t="shared" si="29"/>
        <v>68</v>
      </c>
      <c r="AR57" s="14">
        <f t="shared" si="29"/>
        <v>254</v>
      </c>
      <c r="AS57" s="14">
        <f t="shared" si="29"/>
        <v>0</v>
      </c>
      <c r="AT57" s="14">
        <f t="shared" si="29"/>
        <v>8</v>
      </c>
      <c r="AU57" s="14">
        <f t="shared" si="29"/>
        <v>30</v>
      </c>
      <c r="AV57" s="14">
        <f>AW57+AX57+AY57+AZ57+BA57+BB57</f>
        <v>180</v>
      </c>
      <c r="AW57" s="14">
        <f aca="true" t="shared" si="30" ref="AW57:BB57">AW9+AW14+AW18+AW34+AW35+AW39+AW40+AW44+AW45+AW46+AW50</f>
        <v>83</v>
      </c>
      <c r="AX57" s="14">
        <f t="shared" si="30"/>
        <v>10</v>
      </c>
      <c r="AY57" s="14">
        <f t="shared" si="30"/>
        <v>8</v>
      </c>
      <c r="AZ57" s="14">
        <f t="shared" si="30"/>
        <v>73</v>
      </c>
      <c r="BA57" s="14">
        <f t="shared" si="30"/>
        <v>4</v>
      </c>
      <c r="BB57" s="14">
        <f t="shared" si="30"/>
        <v>2</v>
      </c>
    </row>
    <row r="58" spans="1:54" ht="11.25" customHeight="1" hidden="1">
      <c r="A58" s="75"/>
      <c r="B58" s="76" t="s">
        <v>109</v>
      </c>
      <c r="C58" s="76"/>
      <c r="D58" s="76"/>
      <c r="E58" s="76"/>
      <c r="F58" s="83"/>
      <c r="G58" s="77"/>
      <c r="H58" s="15"/>
      <c r="I58" s="14">
        <f>I57+J57+K57+L57+O57+N57</f>
        <v>612</v>
      </c>
      <c r="J58" s="14"/>
      <c r="K58" s="14"/>
      <c r="L58" s="14"/>
      <c r="M58" s="14"/>
      <c r="N58" s="14"/>
      <c r="O58" s="14"/>
      <c r="P58" s="14"/>
      <c r="Q58" s="14">
        <f>Q57+R57+S57+T57+W57+V57</f>
        <v>828</v>
      </c>
      <c r="R58" s="14"/>
      <c r="S58" s="14"/>
      <c r="T58" s="14"/>
      <c r="U58" s="14"/>
      <c r="V58" s="14"/>
      <c r="W58" s="14"/>
      <c r="X58" s="14"/>
      <c r="Y58" s="14">
        <f>Y57+Z57+AA57+AB57+AE57+AD57+AC57</f>
        <v>324</v>
      </c>
      <c r="Z58" s="14"/>
      <c r="AA58" s="14"/>
      <c r="AB58" s="14"/>
      <c r="AC58" s="14"/>
      <c r="AD58" s="14"/>
      <c r="AE58" s="14"/>
      <c r="AF58" s="14"/>
      <c r="AG58" s="14">
        <f>AG57+AH57+AI57+AJ57+AM57+AK57+AL57</f>
        <v>450</v>
      </c>
      <c r="AH58" s="14"/>
      <c r="AI58" s="14"/>
      <c r="AJ58" s="14"/>
      <c r="AK58" s="14"/>
      <c r="AL58" s="14"/>
      <c r="AM58" s="14"/>
      <c r="AN58" s="14"/>
      <c r="AO58" s="14">
        <f>AO57+AP57+AQ57+AR57+AU57+AS57+AT57</f>
        <v>594</v>
      </c>
      <c r="AP58" s="14"/>
      <c r="AQ58" s="14"/>
      <c r="AR58" s="14"/>
      <c r="AS58" s="14"/>
      <c r="AT58" s="14"/>
      <c r="AU58" s="14"/>
      <c r="AV58" s="14"/>
      <c r="AW58" s="14">
        <f>AW57+AX57+AY57+AZ57+BB57+BA57</f>
        <v>180</v>
      </c>
      <c r="AX58" s="14"/>
      <c r="AY58" s="14"/>
      <c r="AZ58" s="14"/>
      <c r="BA58" s="14"/>
      <c r="BB58" s="14"/>
    </row>
    <row r="59" spans="1:54" ht="30" customHeight="1">
      <c r="A59" s="108" t="s">
        <v>35</v>
      </c>
      <c r="B59" s="139"/>
      <c r="C59" s="76"/>
      <c r="D59" s="76"/>
      <c r="E59" s="76"/>
      <c r="F59" s="83"/>
      <c r="G59" s="77"/>
      <c r="H59" s="15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>
        <v>36</v>
      </c>
      <c r="BA59" s="14"/>
      <c r="BB59" s="14"/>
    </row>
    <row r="60" spans="1:54" ht="18" customHeight="1" hidden="1">
      <c r="A60" s="108"/>
      <c r="B60" s="109"/>
      <c r="C60" s="109"/>
      <c r="D60" s="109"/>
      <c r="E60" s="109"/>
      <c r="F60" s="109"/>
      <c r="G60" s="42"/>
      <c r="H60" s="28"/>
      <c r="I60" s="22">
        <f>J5*36</f>
        <v>612</v>
      </c>
      <c r="J60" s="22"/>
      <c r="K60" s="22"/>
      <c r="L60" s="22"/>
      <c r="M60" s="22"/>
      <c r="N60" s="22"/>
      <c r="O60" s="22"/>
      <c r="P60" s="27"/>
      <c r="Q60" s="22">
        <f>R5*36</f>
        <v>828</v>
      </c>
      <c r="R60" s="16"/>
      <c r="S60" s="16"/>
      <c r="T60" s="16"/>
      <c r="U60" s="16"/>
      <c r="V60" s="16"/>
      <c r="W60" s="16"/>
      <c r="X60" s="25"/>
      <c r="Y60" s="16">
        <f>Z5*36</f>
        <v>324</v>
      </c>
      <c r="Z60" s="16"/>
      <c r="AA60" s="16"/>
      <c r="AB60" s="16"/>
      <c r="AC60" s="16"/>
      <c r="AD60" s="16"/>
      <c r="AE60" s="16"/>
      <c r="AF60" s="25"/>
      <c r="AG60" s="16">
        <f>AH5*36</f>
        <v>450</v>
      </c>
      <c r="AH60" s="16"/>
      <c r="AI60" s="16"/>
      <c r="AJ60" s="16"/>
      <c r="AK60" s="16"/>
      <c r="AL60" s="16"/>
      <c r="AM60" s="16"/>
      <c r="AN60" s="25"/>
      <c r="AO60" s="12">
        <f>AP5*36</f>
        <v>594</v>
      </c>
      <c r="AP60" s="12"/>
      <c r="AQ60" s="12"/>
      <c r="AR60" s="12"/>
      <c r="AS60" s="12"/>
      <c r="AT60" s="12"/>
      <c r="AU60" s="12"/>
      <c r="AV60" s="25"/>
      <c r="AW60" s="12">
        <f>AX5*36</f>
        <v>180</v>
      </c>
      <c r="AX60" s="12"/>
      <c r="AY60" s="12"/>
      <c r="AZ60" s="12"/>
      <c r="BA60" s="12"/>
      <c r="BB60" s="12"/>
    </row>
    <row r="61" spans="1:54" ht="25.5" customHeight="1">
      <c r="A61" s="110" t="s">
        <v>15</v>
      </c>
      <c r="B61" s="110"/>
      <c r="C61" s="58"/>
      <c r="D61" s="58"/>
      <c r="E61" s="40"/>
      <c r="F61" s="84" t="s">
        <v>26</v>
      </c>
      <c r="G61" s="20"/>
      <c r="H61" s="24">
        <v>9</v>
      </c>
      <c r="I61" s="36"/>
      <c r="J61" s="31"/>
      <c r="K61" s="31"/>
      <c r="L61" s="31"/>
      <c r="M61" s="31"/>
      <c r="N61" s="31"/>
      <c r="O61" s="31"/>
      <c r="P61" s="24">
        <v>9</v>
      </c>
      <c r="Q61" s="11"/>
      <c r="R61" s="19"/>
      <c r="S61" s="19"/>
      <c r="T61" s="19"/>
      <c r="U61" s="32"/>
      <c r="V61" s="29"/>
      <c r="W61" s="19"/>
      <c r="X61" s="24">
        <v>5</v>
      </c>
      <c r="Y61" s="7"/>
      <c r="Z61" s="7"/>
      <c r="AA61" s="7"/>
      <c r="AB61" s="7"/>
      <c r="AC61" s="7"/>
      <c r="AD61" s="7"/>
      <c r="AE61" s="7"/>
      <c r="AF61" s="24">
        <v>5</v>
      </c>
      <c r="AG61" s="7"/>
      <c r="AH61" s="7"/>
      <c r="AI61" s="7"/>
      <c r="AJ61" s="7"/>
      <c r="AK61" s="7"/>
      <c r="AL61" s="7"/>
      <c r="AM61" s="7"/>
      <c r="AN61" s="24">
        <v>8</v>
      </c>
      <c r="AO61" s="33"/>
      <c r="AP61" s="33"/>
      <c r="AQ61" s="33"/>
      <c r="AR61" s="33"/>
      <c r="AS61" s="33"/>
      <c r="AT61" s="33"/>
      <c r="AU61" s="33"/>
      <c r="AV61" s="24">
        <v>2</v>
      </c>
      <c r="AW61" s="18"/>
      <c r="AX61" s="18"/>
      <c r="AY61" s="18"/>
      <c r="AZ61" s="18"/>
      <c r="BA61" s="30"/>
      <c r="BB61" s="18"/>
    </row>
    <row r="62" spans="1:54" ht="24" customHeight="1">
      <c r="A62" s="106"/>
      <c r="B62" s="107"/>
      <c r="C62" s="59"/>
      <c r="D62" s="59"/>
      <c r="E62" s="41"/>
      <c r="F62" s="85" t="s">
        <v>27</v>
      </c>
      <c r="G62" s="43"/>
      <c r="H62" s="24">
        <v>0</v>
      </c>
      <c r="I62" s="36"/>
      <c r="J62" s="36"/>
      <c r="K62" s="36"/>
      <c r="L62" s="36"/>
      <c r="M62" s="36"/>
      <c r="N62" s="36"/>
      <c r="O62" s="36"/>
      <c r="P62" s="24">
        <v>0</v>
      </c>
      <c r="Q62" s="17"/>
      <c r="R62" s="12"/>
      <c r="S62" s="12"/>
      <c r="T62" s="13"/>
      <c r="U62" s="32"/>
      <c r="V62" s="29"/>
      <c r="W62" s="13"/>
      <c r="X62" s="34" t="s">
        <v>158</v>
      </c>
      <c r="Y62" s="7"/>
      <c r="Z62" s="7"/>
      <c r="AA62" s="7"/>
      <c r="AB62" s="7"/>
      <c r="AC62" s="7"/>
      <c r="AD62" s="7"/>
      <c r="AE62" s="7"/>
      <c r="AF62" s="34" t="s">
        <v>160</v>
      </c>
      <c r="AG62" s="7"/>
      <c r="AH62" s="7"/>
      <c r="AI62" s="7"/>
      <c r="AJ62" s="7"/>
      <c r="AK62" s="7"/>
      <c r="AL62" s="7"/>
      <c r="AM62" s="7"/>
      <c r="AN62" s="34">
        <v>0</v>
      </c>
      <c r="AO62" s="7"/>
      <c r="AP62" s="7"/>
      <c r="AQ62" s="7"/>
      <c r="AR62" s="7"/>
      <c r="AS62" s="7"/>
      <c r="AT62" s="7"/>
      <c r="AU62" s="7"/>
      <c r="AV62" s="34">
        <v>2</v>
      </c>
      <c r="AW62" s="13"/>
      <c r="AX62" s="13"/>
      <c r="AY62" s="13"/>
      <c r="AZ62" s="13"/>
      <c r="BA62" s="29"/>
      <c r="BB62" s="13"/>
    </row>
    <row r="63" spans="1:54" ht="24" customHeight="1">
      <c r="A63" s="89"/>
      <c r="B63" s="89"/>
      <c r="C63" s="60"/>
      <c r="D63" s="60"/>
      <c r="E63" s="43"/>
      <c r="F63" s="85" t="s">
        <v>28</v>
      </c>
      <c r="G63" s="43"/>
      <c r="H63" s="24">
        <v>0</v>
      </c>
      <c r="I63" s="36"/>
      <c r="J63" s="36"/>
      <c r="K63" s="36"/>
      <c r="L63" s="36"/>
      <c r="M63" s="36"/>
      <c r="N63" s="36"/>
      <c r="O63" s="36"/>
      <c r="P63" s="24">
        <v>0</v>
      </c>
      <c r="Q63" s="17"/>
      <c r="R63" s="12"/>
      <c r="S63" s="12"/>
      <c r="T63" s="20"/>
      <c r="U63" s="20"/>
      <c r="V63" s="20"/>
      <c r="W63" s="20"/>
      <c r="X63" s="35" t="s">
        <v>159</v>
      </c>
      <c r="Y63" s="5"/>
      <c r="Z63" s="5"/>
      <c r="AA63" s="5"/>
      <c r="AB63" s="5"/>
      <c r="AC63" s="5"/>
      <c r="AD63" s="5"/>
      <c r="AE63" s="5"/>
      <c r="AF63" s="35" t="s">
        <v>161</v>
      </c>
      <c r="AG63" s="5"/>
      <c r="AH63" s="5"/>
      <c r="AI63" s="5"/>
      <c r="AJ63" s="5"/>
      <c r="AK63" s="5"/>
      <c r="AL63" s="5"/>
      <c r="AM63" s="5"/>
      <c r="AN63" s="34">
        <v>0</v>
      </c>
      <c r="AO63" s="5"/>
      <c r="AP63" s="5"/>
      <c r="AQ63" s="5"/>
      <c r="AR63" s="5"/>
      <c r="AS63" s="5"/>
      <c r="AT63" s="5"/>
      <c r="AU63" s="5"/>
      <c r="AV63" s="35">
        <v>5</v>
      </c>
      <c r="AW63" s="20"/>
      <c r="AX63" s="20"/>
      <c r="AY63" s="20"/>
      <c r="AZ63" s="20"/>
      <c r="BA63" s="20"/>
      <c r="BB63" s="20"/>
    </row>
    <row r="64" spans="1:54" ht="15">
      <c r="A64" s="89"/>
      <c r="B64" s="89"/>
      <c r="C64" s="60"/>
      <c r="D64" s="60"/>
      <c r="E64" s="43"/>
      <c r="F64" s="86" t="s">
        <v>29</v>
      </c>
      <c r="G64" s="32"/>
      <c r="H64" s="24">
        <v>0</v>
      </c>
      <c r="I64" s="36"/>
      <c r="J64" s="36"/>
      <c r="K64" s="36"/>
      <c r="L64" s="36"/>
      <c r="M64" s="36"/>
      <c r="N64" s="36"/>
      <c r="O64" s="36"/>
      <c r="P64" s="24">
        <v>2</v>
      </c>
      <c r="Q64" s="17"/>
      <c r="R64" s="12"/>
      <c r="S64" s="12"/>
      <c r="T64" s="13"/>
      <c r="U64" s="32"/>
      <c r="V64" s="29"/>
      <c r="W64" s="13"/>
      <c r="X64" s="34">
        <v>2</v>
      </c>
      <c r="Y64" s="7"/>
      <c r="Z64" s="7"/>
      <c r="AA64" s="7"/>
      <c r="AB64" s="7"/>
      <c r="AC64" s="7"/>
      <c r="AD64" s="7"/>
      <c r="AE64" s="7"/>
      <c r="AF64" s="34">
        <v>4</v>
      </c>
      <c r="AG64" s="7"/>
      <c r="AH64" s="7"/>
      <c r="AI64" s="7"/>
      <c r="AJ64" s="7"/>
      <c r="AK64" s="7"/>
      <c r="AL64" s="7"/>
      <c r="AM64" s="7"/>
      <c r="AN64" s="34">
        <v>2</v>
      </c>
      <c r="AO64" s="7"/>
      <c r="AP64" s="7"/>
      <c r="AQ64" s="7"/>
      <c r="AR64" s="7"/>
      <c r="AS64" s="7"/>
      <c r="AT64" s="7"/>
      <c r="AU64" s="7"/>
      <c r="AV64" s="34">
        <v>2</v>
      </c>
      <c r="AW64" s="13"/>
      <c r="AX64" s="13"/>
      <c r="AY64" s="13"/>
      <c r="AZ64" s="13"/>
      <c r="BA64" s="29"/>
      <c r="BB64" s="13"/>
    </row>
    <row r="65" spans="1:54" ht="15">
      <c r="A65" s="89"/>
      <c r="B65" s="89"/>
      <c r="C65" s="60"/>
      <c r="D65" s="60"/>
      <c r="E65" s="43"/>
      <c r="F65" s="87" t="s">
        <v>30</v>
      </c>
      <c r="G65" s="40"/>
      <c r="H65" s="24">
        <v>7</v>
      </c>
      <c r="I65" s="36"/>
      <c r="J65" s="36"/>
      <c r="K65" s="36"/>
      <c r="L65" s="36"/>
      <c r="M65" s="36"/>
      <c r="N65" s="36"/>
      <c r="O65" s="36"/>
      <c r="P65" s="24">
        <v>5</v>
      </c>
      <c r="Q65" s="17"/>
      <c r="R65" s="12"/>
      <c r="S65" s="12"/>
      <c r="T65" s="18"/>
      <c r="U65" s="58"/>
      <c r="V65" s="30"/>
      <c r="W65" s="18"/>
      <c r="X65" s="23">
        <v>6</v>
      </c>
      <c r="Y65" s="33"/>
      <c r="Z65" s="33"/>
      <c r="AA65" s="33"/>
      <c r="AB65" s="33"/>
      <c r="AC65" s="33"/>
      <c r="AD65" s="33"/>
      <c r="AE65" s="33"/>
      <c r="AF65" s="23">
        <v>6</v>
      </c>
      <c r="AG65" s="33"/>
      <c r="AH65" s="33"/>
      <c r="AI65" s="33"/>
      <c r="AJ65" s="33"/>
      <c r="AK65" s="33"/>
      <c r="AL65" s="33"/>
      <c r="AM65" s="33"/>
      <c r="AN65" s="23">
        <v>6</v>
      </c>
      <c r="AO65" s="33"/>
      <c r="AP65" s="33"/>
      <c r="AQ65" s="33"/>
      <c r="AR65" s="33"/>
      <c r="AS65" s="33"/>
      <c r="AT65" s="33"/>
      <c r="AU65" s="33"/>
      <c r="AV65" s="23">
        <v>4</v>
      </c>
      <c r="AW65" s="18"/>
      <c r="AX65" s="18"/>
      <c r="AY65" s="18"/>
      <c r="AZ65" s="18"/>
      <c r="BA65" s="30"/>
      <c r="BB65" s="18"/>
    </row>
    <row r="66" spans="1:54" ht="15">
      <c r="A66" s="89"/>
      <c r="B66" s="89"/>
      <c r="C66" s="60"/>
      <c r="D66" s="60"/>
      <c r="E66" s="43"/>
      <c r="F66" s="87" t="s">
        <v>31</v>
      </c>
      <c r="G66" s="40"/>
      <c r="H66" s="24">
        <v>0</v>
      </c>
      <c r="I66" s="36"/>
      <c r="J66" s="36"/>
      <c r="K66" s="36"/>
      <c r="L66" s="36"/>
      <c r="M66" s="36"/>
      <c r="N66" s="36"/>
      <c r="O66" s="36"/>
      <c r="P66" s="24">
        <v>0</v>
      </c>
      <c r="Q66" s="17"/>
      <c r="R66" s="12"/>
      <c r="S66" s="12"/>
      <c r="T66" s="18"/>
      <c r="U66" s="58"/>
      <c r="V66" s="30"/>
      <c r="W66" s="18"/>
      <c r="X66" s="23">
        <v>0</v>
      </c>
      <c r="Y66" s="33"/>
      <c r="Z66" s="33"/>
      <c r="AA66" s="33"/>
      <c r="AB66" s="33"/>
      <c r="AC66" s="33"/>
      <c r="AD66" s="33"/>
      <c r="AE66" s="33"/>
      <c r="AF66" s="23">
        <v>0</v>
      </c>
      <c r="AG66" s="33"/>
      <c r="AH66" s="33"/>
      <c r="AI66" s="33"/>
      <c r="AJ66" s="33"/>
      <c r="AK66" s="33"/>
      <c r="AL66" s="33"/>
      <c r="AM66" s="33"/>
      <c r="AN66" s="23">
        <v>0</v>
      </c>
      <c r="AO66" s="33"/>
      <c r="AP66" s="33"/>
      <c r="AQ66" s="33"/>
      <c r="AR66" s="33"/>
      <c r="AS66" s="33"/>
      <c r="AT66" s="33"/>
      <c r="AU66" s="33"/>
      <c r="AV66" s="23">
        <v>0</v>
      </c>
      <c r="AW66" s="18"/>
      <c r="AX66" s="18"/>
      <c r="AY66" s="18"/>
      <c r="AZ66" s="18"/>
      <c r="BA66" s="30"/>
      <c r="BB66" s="18"/>
    </row>
  </sheetData>
  <sheetProtection/>
  <mergeCells count="43">
    <mergeCell ref="E2:E8"/>
    <mergeCell ref="C2:D7"/>
    <mergeCell ref="AO6:AT6"/>
    <mergeCell ref="AO7:AT7"/>
    <mergeCell ref="AN4:AU4"/>
    <mergeCell ref="AN6:AN8"/>
    <mergeCell ref="AU6:AU8"/>
    <mergeCell ref="G2:G8"/>
    <mergeCell ref="AM6:AM8"/>
    <mergeCell ref="AG6:AL6"/>
    <mergeCell ref="AG7:AL7"/>
    <mergeCell ref="AF4:AM4"/>
    <mergeCell ref="AW6:BA6"/>
    <mergeCell ref="AW7:BA7"/>
    <mergeCell ref="AV4:BB4"/>
    <mergeCell ref="AV6:AV8"/>
    <mergeCell ref="BB6:BB8"/>
    <mergeCell ref="P4:W4"/>
    <mergeCell ref="P6:P8"/>
    <mergeCell ref="W6:W8"/>
    <mergeCell ref="X6:X8"/>
    <mergeCell ref="AF6:AF8"/>
    <mergeCell ref="AE6:AE8"/>
    <mergeCell ref="F2:F8"/>
    <mergeCell ref="H2:BB2"/>
    <mergeCell ref="H3:W3"/>
    <mergeCell ref="X3:AM3"/>
    <mergeCell ref="AN3:BB3"/>
    <mergeCell ref="H4:O4"/>
    <mergeCell ref="X4:AE4"/>
    <mergeCell ref="Y7:AD7"/>
    <mergeCell ref="Q6:V6"/>
    <mergeCell ref="Q7:V7"/>
    <mergeCell ref="A59:B59"/>
    <mergeCell ref="H6:H8"/>
    <mergeCell ref="O6:O8"/>
    <mergeCell ref="I6:N6"/>
    <mergeCell ref="Y6:AD6"/>
    <mergeCell ref="A61:B61"/>
    <mergeCell ref="A60:F60"/>
    <mergeCell ref="I7:N7"/>
    <mergeCell ref="A2:A8"/>
    <mergeCell ref="B2:B8"/>
  </mergeCells>
  <printOptions/>
  <pageMargins left="0.315277777777778" right="0.315277777777778" top="0.354166666666667" bottom="0.354166666666667" header="0.511805555555555" footer="0.51180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2017-04-06T12:15:09Z</cp:lastPrinted>
  <dcterms:created xsi:type="dcterms:W3CDTF">2006-09-28T05:33:49Z</dcterms:created>
  <dcterms:modified xsi:type="dcterms:W3CDTF">2017-08-30T09:28:35Z</dcterms:modified>
  <cp:category/>
  <cp:version/>
  <cp:contentType/>
  <cp:contentStatus/>
</cp:coreProperties>
</file>